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lleroni_j\Desktop\HF\"/>
    </mc:Choice>
  </mc:AlternateContent>
  <bookViews>
    <workbookView xWindow="0" yWindow="0" windowWidth="28800" windowHeight="12000"/>
  </bookViews>
  <sheets>
    <sheet name="synthèse_score" sheetId="5" r:id="rId1"/>
    <sheet name="écart de rému (fonctionnaires)" sheetId="2" r:id="rId2"/>
    <sheet name="écart de rému (contractuels)" sheetId="7" r:id="rId3"/>
    <sheet name="dixplushautes_rému" sheetId="1" r:id="rId4"/>
    <sheet name="barèmes" sheetId="4" r:id="rId5"/>
  </sheets>
  <definedNames>
    <definedName name="_xlnm._FilterDatabase" localSheetId="1" hidden="1">'écart de rému (fonctionnaires)'!$A$2:$J$3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7" l="1"/>
  <c r="G4" i="7" s="1"/>
  <c r="F5" i="7"/>
  <c r="G5" i="7" s="1"/>
  <c r="F6" i="7"/>
  <c r="G6" i="7" s="1"/>
  <c r="F7" i="7"/>
  <c r="G7" i="7" s="1"/>
  <c r="F3" i="7"/>
  <c r="G3" i="7" s="1"/>
  <c r="G8" i="7" l="1"/>
  <c r="H8" i="7" s="1"/>
  <c r="B10" i="5" l="1"/>
  <c r="B13" i="5" s="1"/>
  <c r="B5" i="5"/>
  <c r="K3" i="2"/>
  <c r="B14" i="5" l="1"/>
  <c r="B16" i="5" s="1"/>
  <c r="A2" i="7" l="1"/>
  <c r="L3" i="2" l="1"/>
  <c r="I8" i="7" l="1"/>
  <c r="A3" i="1"/>
  <c r="A3" i="2"/>
  <c r="C3" i="5" l="1"/>
  <c r="C14" i="5" s="1"/>
  <c r="A15" i="4"/>
  <c r="A16" i="4" s="1"/>
  <c r="A17" i="4" s="1"/>
  <c r="A18" i="4" s="1"/>
  <c r="A19" i="4" s="1"/>
  <c r="A20" i="4" s="1"/>
  <c r="A21" i="4" s="1"/>
  <c r="A22" i="4" s="1"/>
  <c r="A23" i="4" s="1"/>
  <c r="A24" i="4" s="1"/>
  <c r="A25" i="4" s="1"/>
  <c r="A26" i="4" s="1"/>
  <c r="A27" i="4" s="1"/>
  <c r="A28" i="4" s="1"/>
  <c r="A29" i="4" s="1"/>
  <c r="A30" i="4" s="1"/>
  <c r="A31" i="4" s="1"/>
  <c r="A32" i="4" s="1"/>
  <c r="A33" i="4" s="1"/>
  <c r="A34" i="4" s="1"/>
  <c r="D3" i="1"/>
  <c r="M3" i="2" l="1"/>
  <c r="E3" i="1"/>
  <c r="C4" i="5" l="1"/>
  <c r="C15" i="5" s="1"/>
  <c r="C2" i="5"/>
  <c r="C5" i="5" l="1"/>
  <c r="C13" i="5"/>
  <c r="C16" i="5" s="1"/>
</calcChain>
</file>

<file path=xl/sharedStrings.xml><?xml version="1.0" encoding="utf-8"?>
<sst xmlns="http://schemas.openxmlformats.org/spreadsheetml/2006/main" count="79" uniqueCount="65">
  <si>
    <t>Nombre de femmes bénéficiaires</t>
  </si>
  <si>
    <t>Nombre d'hommes bénéficiaires</t>
  </si>
  <si>
    <t>Effet temps partiel</t>
  </si>
  <si>
    <t>effet démographique au sein des corps</t>
  </si>
  <si>
    <t>effet primes à corps-Grade-échelon identique</t>
  </si>
  <si>
    <t>écart</t>
  </si>
  <si>
    <t>ratio écart (% (F-H)/H)</t>
  </si>
  <si>
    <t>effet ségrégation des corps</t>
  </si>
  <si>
    <t>plancher</t>
  </si>
  <si>
    <t>note</t>
  </si>
  <si>
    <t>effectif de la population sous représentée</t>
  </si>
  <si>
    <t>Indicateur  : nombre de salariés du sexe sous-représenté parmi les 10 plus hautes rémunérations</t>
  </si>
  <si>
    <t>écart en EQTP en valeur absolu</t>
  </si>
  <si>
    <t xml:space="preserve">ratio écart (% (F-H)/H) en EQTP corrigé des effets ségrégation des corps et démographie au sein des corps </t>
  </si>
  <si>
    <t>Rémunération brute payée(1) femmes</t>
  </si>
  <si>
    <t>Rémunération brute payée(1) hommes</t>
  </si>
  <si>
    <t>(2) La rémunération brute en équivalent temps plein EQTP correspond à "la rémunération brute payée" corrigée du temps travaillé.</t>
  </si>
  <si>
    <t>ratio écart (% (F-H)/H) en EQTP (2)</t>
  </si>
  <si>
    <t>Ecarts de rémunération des fonctionnaires</t>
  </si>
  <si>
    <t>case de calcul automatique</t>
  </si>
  <si>
    <t>note selon le barème</t>
  </si>
  <si>
    <t xml:space="preserve">case à remplir </t>
  </si>
  <si>
    <t>égalité de rémunération pour les fonctionnaires</t>
  </si>
  <si>
    <t xml:space="preserve">dix plus haute rémunération </t>
  </si>
  <si>
    <t>TOTAL</t>
  </si>
  <si>
    <t xml:space="preserve">case de calcul automatique </t>
  </si>
  <si>
    <t>case à remplir  avec les données issues de l'outil DGAFP</t>
  </si>
  <si>
    <t>Catégorie A</t>
  </si>
  <si>
    <t>Catégorie B</t>
  </si>
  <si>
    <t>Catégorie C</t>
  </si>
  <si>
    <t>Ensemble</t>
  </si>
  <si>
    <t>effectifs (ETPT) femmes</t>
  </si>
  <si>
    <t>effectifs (ETPT) hommes</t>
  </si>
  <si>
    <t>Catégorie indéterminée</t>
  </si>
  <si>
    <t>Rémunération brute EQTP (1) femmes</t>
  </si>
  <si>
    <t>Rémunération brute EQTP (1) hommes</t>
  </si>
  <si>
    <t>(1) La rémunération brute en équivalent temps plein EQTP correspond à "la rémunération brute payée" corrigée du temps travaillé.</t>
  </si>
  <si>
    <t>Catégorie Encadrement Supérieur</t>
  </si>
  <si>
    <r>
      <rPr>
        <sz val="16"/>
        <color rgb="FFFF0000"/>
        <rFont val="Calibri"/>
        <family val="2"/>
        <scheme val="minor"/>
      </rPr>
      <t>Mode d'emploi :</t>
    </r>
    <r>
      <rPr>
        <sz val="16"/>
        <color theme="1"/>
        <rFont val="Calibri"/>
        <family val="2"/>
        <scheme val="minor"/>
      </rPr>
      <t xml:space="preserve">  remplir le nom de l'EP dans la première case de cet onglet,  puis remplir dans tous les onglets les cases grisées. Les scores et les notes se calculent automatiquement dans chaque onglet et sont repris dans l'onglet de synthèse.</t>
    </r>
  </si>
  <si>
    <t>Champ : Ensemble des contractuels de l'EP</t>
  </si>
  <si>
    <t>Champ : Ensemble des fonctionnaires de l’EP</t>
  </si>
  <si>
    <t>EP</t>
  </si>
  <si>
    <t>Dix plus hautes rémunérations brutes de l'EP</t>
  </si>
  <si>
    <t>Score sur 20</t>
  </si>
  <si>
    <t>égalité de rémunération pour les non titulaires</t>
  </si>
  <si>
    <t xml:space="preserve">Note maximale initiale </t>
  </si>
  <si>
    <t>EQTP de L'EP</t>
  </si>
  <si>
    <t>Correctif sur la pondération  (1)/(1+2)</t>
  </si>
  <si>
    <t>Personnalisation de la pondération</t>
  </si>
  <si>
    <t>Note maximale pour l'EP</t>
  </si>
  <si>
    <t>score final de l'EP</t>
  </si>
  <si>
    <t>score initial de l'EP</t>
  </si>
  <si>
    <t>Score initiale sur 40</t>
  </si>
  <si>
    <t xml:space="preserve">Indicateur  : écart de rémunération (%) </t>
  </si>
  <si>
    <t>Score initial sur 40</t>
  </si>
  <si>
    <t>validité du groupe (1=oui, 0=non)</t>
  </si>
  <si>
    <t>Nb EQTP fonctionnaires  (1)</t>
  </si>
  <si>
    <t>égalité de rémunération pour les contractuels</t>
  </si>
  <si>
    <t>Ecarts de rémunération des contractuels</t>
  </si>
  <si>
    <t xml:space="preserve">(1) "La rémunération brute payée" correspond à la rémunération brute mensuelle moyenne attribuée aux agents. </t>
  </si>
  <si>
    <t>ratio écart (% (F-H)/H) en EQTP</t>
  </si>
  <si>
    <t>NB EQTP contractuels (2)</t>
  </si>
  <si>
    <t>valeur de l'indicateur auquel le barême s'applique automatiquement</t>
  </si>
  <si>
    <t>Champ : Ensemble des agents de l'EP</t>
  </si>
  <si>
    <t>Université de Corse Pascal Paoli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</si>
</sst>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_€_-;\-* #,##0.00\ _€_-;_-* &quot;-&quot;??\ _€_-;_-@_-"/>
    <numFmt numFmtId="165" formatCode="0.0"/>
    <numFmt numFmtId="166" formatCode="#,##0\ &quot;€&quot;"/>
    <numFmt numFmtId="167" formatCode="0.0%"/>
    <numFmt numFmtId="168" formatCode="_(* #,##0_);_(* \(#,##0\);_(* &quot;-&quot;??_);_(@_)"/>
    <numFmt numFmtId="169" formatCode="#,##0_ ;\-#,##0\ "/>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b/>
      <sz val="11"/>
      <name val="Calibri"/>
      <family val="2"/>
    </font>
    <font>
      <u/>
      <sz val="10"/>
      <color theme="10"/>
      <name val="Arial"/>
      <family val="2"/>
    </font>
    <font>
      <sz val="9"/>
      <color theme="1"/>
      <name val="Arial"/>
      <family val="2"/>
    </font>
    <font>
      <sz val="8"/>
      <color theme="1"/>
      <name val="Arial"/>
      <family val="2"/>
    </font>
    <font>
      <sz val="16"/>
      <color theme="1"/>
      <name val="Calibri"/>
      <family val="2"/>
      <scheme val="minor"/>
    </font>
    <font>
      <sz val="16"/>
      <color rgb="FFFF0000"/>
      <name val="Calibri"/>
      <family val="2"/>
      <scheme val="minor"/>
    </font>
    <font>
      <sz val="11"/>
      <name val="Calibri"/>
      <family val="2"/>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5">
    <xf numFmtId="0" fontId="0" fillId="0" borderId="0"/>
    <xf numFmtId="9" fontId="1" fillId="0" borderId="0" applyFont="0" applyFill="0" applyBorder="0" applyAlignment="0" applyProtection="0"/>
    <xf numFmtId="0" fontId="3" fillId="0" borderId="0" applyNumberFormat="0" applyFill="0" applyBorder="0" applyProtection="0"/>
    <xf numFmtId="0" fontId="4" fillId="0" borderId="0"/>
    <xf numFmtId="164" fontId="3" fillId="0" borderId="0" applyFont="0" applyFill="0" applyBorder="0" applyAlignment="0" applyProtection="0"/>
    <xf numFmtId="0" fontId="4" fillId="0" borderId="0"/>
    <xf numFmtId="0" fontId="4" fillId="0" borderId="0"/>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9" fontId="3" fillId="0" borderId="0" applyFont="0" applyFill="0" applyBorder="0" applyAlignment="0" applyProtection="0"/>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164" fontId="3" fillId="0" borderId="0" applyFont="0" applyFill="0" applyBorder="0" applyAlignment="0" applyProtection="0"/>
    <xf numFmtId="0" fontId="3" fillId="0" borderId="0" applyNumberFormat="0" applyFill="0" applyBorder="0" applyProtection="0"/>
    <xf numFmtId="0" fontId="3" fillId="0" borderId="0" applyNumberFormat="0" applyFill="0" applyBorder="0" applyProtection="0"/>
    <xf numFmtId="0" fontId="3" fillId="0" borderId="0" applyNumberFormat="0" applyFill="0" applyBorder="0" applyProtection="0"/>
    <xf numFmtId="0" fontId="3" fillId="0" borderId="0"/>
    <xf numFmtId="9" fontId="3" fillId="0" borderId="0" applyFont="0" applyFill="0" applyBorder="0" applyAlignment="0" applyProtection="0"/>
    <xf numFmtId="0" fontId="1" fillId="0" borderId="0"/>
    <xf numFmtId="0" fontId="3" fillId="0" borderId="0" applyNumberFormat="0" applyFill="0" applyBorder="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applyNumberFormat="0" applyFill="0" applyBorder="0" applyProtection="0"/>
    <xf numFmtId="0" fontId="6" fillId="0" borderId="0" applyNumberFormat="0" applyFill="0" applyBorder="0" applyAlignment="0" applyProtection="0"/>
    <xf numFmtId="44" fontId="1" fillId="0" borderId="0" applyFont="0" applyFill="0" applyBorder="0" applyAlignment="0" applyProtection="0"/>
    <xf numFmtId="0" fontId="3" fillId="0" borderId="0" applyNumberFormat="0" applyFill="0" applyBorder="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1" fillId="0" borderId="0"/>
  </cellStyleXfs>
  <cellXfs count="65">
    <xf numFmtId="0" fontId="0" fillId="0" borderId="0" xfId="0"/>
    <xf numFmtId="0" fontId="0" fillId="0" borderId="0" xfId="0"/>
    <xf numFmtId="0" fontId="2" fillId="0" borderId="0" xfId="0" applyFont="1"/>
    <xf numFmtId="0" fontId="2" fillId="0" borderId="0" xfId="0" applyFont="1" applyFill="1"/>
    <xf numFmtId="0" fontId="5" fillId="0" borderId="1" xfId="6" applyFont="1" applyFill="1" applyBorder="1" applyAlignment="1">
      <alignment vertical="center" wrapText="1"/>
    </xf>
    <xf numFmtId="0" fontId="5" fillId="0" borderId="1" xfId="6" applyFont="1" applyFill="1" applyBorder="1" applyAlignment="1">
      <alignment horizontal="center" vertical="center" wrapText="1"/>
    </xf>
    <xf numFmtId="0" fontId="0" fillId="0" borderId="0" xfId="0" applyFill="1" applyAlignment="1"/>
    <xf numFmtId="0" fontId="7" fillId="0" borderId="0" xfId="0" applyFont="1" applyAlignment="1">
      <alignment vertical="center"/>
    </xf>
    <xf numFmtId="1" fontId="0" fillId="0" borderId="0" xfId="0" applyNumberFormat="1"/>
    <xf numFmtId="165" fontId="0" fillId="0" borderId="0" xfId="0" applyNumberFormat="1"/>
    <xf numFmtId="165" fontId="0" fillId="3" borderId="1" xfId="0" applyNumberFormat="1" applyFill="1" applyBorder="1" applyAlignment="1">
      <alignment vertical="center" wrapText="1"/>
    </xf>
    <xf numFmtId="0" fontId="0" fillId="2" borderId="0" xfId="0" applyFill="1"/>
    <xf numFmtId="166" fontId="0" fillId="2" borderId="1" xfId="0" applyNumberFormat="1" applyFill="1" applyBorder="1" applyAlignment="1">
      <alignment vertical="top" wrapText="1"/>
    </xf>
    <xf numFmtId="0" fontId="0" fillId="2" borderId="1" xfId="0" applyFill="1" applyBorder="1" applyAlignment="1">
      <alignment vertical="top" wrapText="1"/>
    </xf>
    <xf numFmtId="0" fontId="0" fillId="0" borderId="0" xfId="0" applyBorder="1"/>
    <xf numFmtId="167" fontId="0" fillId="6" borderId="2" xfId="0" applyNumberFormat="1" applyFill="1" applyBorder="1"/>
    <xf numFmtId="0" fontId="0" fillId="4" borderId="0" xfId="0" applyFill="1"/>
    <xf numFmtId="0" fontId="0" fillId="4" borderId="1" xfId="0" applyFill="1" applyBorder="1" applyAlignment="1">
      <alignment vertical="center" wrapText="1"/>
    </xf>
    <xf numFmtId="0" fontId="0" fillId="5" borderId="0" xfId="0" applyFill="1"/>
    <xf numFmtId="0" fontId="0" fillId="7" borderId="1" xfId="0" applyFill="1" applyBorder="1"/>
    <xf numFmtId="168" fontId="0" fillId="3" borderId="1" xfId="0" applyNumberFormat="1" applyFill="1" applyBorder="1"/>
    <xf numFmtId="0" fontId="0" fillId="4" borderId="0" xfId="0" applyFill="1" applyAlignment="1">
      <alignment vertical="top"/>
    </xf>
    <xf numFmtId="166" fontId="0" fillId="4" borderId="1" xfId="0" applyNumberFormat="1" applyFill="1" applyBorder="1" applyAlignment="1">
      <alignment vertical="top" wrapText="1"/>
    </xf>
    <xf numFmtId="0" fontId="5" fillId="4" borderId="1" xfId="6" applyFont="1" applyFill="1" applyBorder="1" applyAlignment="1">
      <alignment horizontal="center" vertical="center" wrapText="1"/>
    </xf>
    <xf numFmtId="0" fontId="0" fillId="0" borderId="0" xfId="0" applyAlignment="1">
      <alignment horizontal="left"/>
    </xf>
    <xf numFmtId="169" fontId="0" fillId="4" borderId="1" xfId="32" applyNumberFormat="1" applyFont="1" applyFill="1" applyBorder="1"/>
    <xf numFmtId="0" fontId="0" fillId="0" borderId="1" xfId="0" applyBorder="1" applyAlignment="1">
      <alignment horizontal="left"/>
    </xf>
    <xf numFmtId="0" fontId="2" fillId="0" borderId="1" xfId="0" applyFont="1" applyBorder="1" applyAlignment="1">
      <alignment horizontal="left"/>
    </xf>
    <xf numFmtId="0" fontId="0" fillId="0" borderId="1" xfId="0" applyBorder="1" applyAlignment="1">
      <alignment horizontal="right"/>
    </xf>
    <xf numFmtId="0" fontId="0" fillId="6" borderId="1" xfId="0" applyFill="1" applyBorder="1" applyAlignment="1">
      <alignment horizontal="right"/>
    </xf>
    <xf numFmtId="0" fontId="2" fillId="0" borderId="1" xfId="0" applyFont="1" applyBorder="1" applyAlignment="1">
      <alignment horizontal="right"/>
    </xf>
    <xf numFmtId="0" fontId="2" fillId="6" borderId="1" xfId="0" applyFont="1" applyFill="1" applyBorder="1"/>
    <xf numFmtId="167" fontId="0" fillId="6" borderId="1" xfId="0" applyNumberFormat="1" applyFill="1" applyBorder="1"/>
    <xf numFmtId="0" fontId="0" fillId="6" borderId="1" xfId="0" applyFill="1" applyBorder="1" applyAlignment="1">
      <alignment vertical="center" wrapText="1"/>
    </xf>
    <xf numFmtId="0" fontId="0" fillId="6" borderId="1" xfId="0" applyNumberFormat="1" applyFill="1" applyBorder="1" applyAlignment="1"/>
    <xf numFmtId="166" fontId="0" fillId="2" borderId="0" xfId="0" applyNumberFormat="1" applyFill="1" applyBorder="1" applyAlignment="1">
      <alignment vertical="top" wrapText="1"/>
    </xf>
    <xf numFmtId="166" fontId="0" fillId="0" borderId="0" xfId="0" applyNumberFormat="1" applyFont="1" applyFill="1" applyBorder="1"/>
    <xf numFmtId="167" fontId="1" fillId="0" borderId="0" xfId="1" applyNumberFormat="1" applyFont="1" applyFill="1" applyBorder="1"/>
    <xf numFmtId="165" fontId="0" fillId="0" borderId="1" xfId="0" applyNumberFormat="1" applyFill="1" applyBorder="1" applyAlignment="1">
      <alignment vertical="center" wrapText="1"/>
    </xf>
    <xf numFmtId="0" fontId="2" fillId="0" borderId="0" xfId="0" applyFont="1" applyBorder="1" applyAlignment="1">
      <alignment horizontal="left"/>
    </xf>
    <xf numFmtId="0" fontId="2" fillId="0" borderId="0" xfId="0" applyFont="1" applyBorder="1" applyAlignment="1">
      <alignment horizontal="right"/>
    </xf>
    <xf numFmtId="0" fontId="2" fillId="6" borderId="0" xfId="0" applyFont="1" applyFill="1" applyBorder="1"/>
    <xf numFmtId="0" fontId="0" fillId="0" borderId="4" xfId="0" applyBorder="1"/>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right"/>
    </xf>
    <xf numFmtId="0" fontId="2" fillId="0" borderId="0" xfId="0" applyFont="1" applyFill="1" applyBorder="1"/>
    <xf numFmtId="0" fontId="2" fillId="0" borderId="3" xfId="0" applyFont="1" applyFill="1" applyBorder="1"/>
    <xf numFmtId="0" fontId="2" fillId="0" borderId="1" xfId="0" applyFont="1" applyFill="1" applyBorder="1"/>
    <xf numFmtId="0" fontId="0" fillId="7" borderId="2" xfId="0" quotePrefix="1" applyFill="1" applyBorder="1" applyAlignment="1">
      <alignment horizontal="right"/>
    </xf>
    <xf numFmtId="0" fontId="0" fillId="7" borderId="2" xfId="0" quotePrefix="1" applyFill="1" applyBorder="1"/>
    <xf numFmtId="166" fontId="0" fillId="8" borderId="1" xfId="0" applyNumberFormat="1" applyFill="1" applyBorder="1"/>
    <xf numFmtId="0" fontId="0" fillId="8" borderId="1" xfId="0" applyFill="1" applyBorder="1"/>
    <xf numFmtId="0" fontId="0" fillId="0" borderId="1" xfId="0" applyBorder="1"/>
    <xf numFmtId="166" fontId="11" fillId="8" borderId="1" xfId="34" applyNumberFormat="1" applyFill="1" applyBorder="1"/>
    <xf numFmtId="167" fontId="11" fillId="8" borderId="1" xfId="34" applyNumberFormat="1" applyFill="1" applyBorder="1"/>
    <xf numFmtId="167" fontId="0" fillId="6" borderId="1" xfId="0" applyNumberFormat="1" applyFont="1" applyFill="1" applyBorder="1"/>
    <xf numFmtId="0" fontId="12" fillId="0" borderId="5" xfId="0" applyFont="1" applyBorder="1" applyAlignment="1">
      <alignment horizontal="left"/>
    </xf>
    <xf numFmtId="0" fontId="9" fillId="0" borderId="0" xfId="0" applyFont="1" applyAlignment="1">
      <alignment horizontal="left" vertical="top" wrapText="1"/>
    </xf>
    <xf numFmtId="0" fontId="0" fillId="0" borderId="0" xfId="0" applyAlignment="1"/>
    <xf numFmtId="0" fontId="0" fillId="3" borderId="0" xfId="0" applyFont="1" applyFill="1" applyAlignment="1"/>
    <xf numFmtId="0" fontId="0" fillId="5" borderId="0" xfId="0" applyFill="1" applyAlignment="1"/>
    <xf numFmtId="0" fontId="8" fillId="2" borderId="0" xfId="0" applyFont="1" applyFill="1" applyAlignment="1">
      <alignment horizontal="left" wrapText="1"/>
    </xf>
    <xf numFmtId="0" fontId="8" fillId="2" borderId="0" xfId="0" applyFont="1" applyFill="1" applyAlignment="1">
      <alignment horizontal="left" vertical="top" wrapText="1"/>
    </xf>
    <xf numFmtId="0" fontId="2" fillId="0" borderId="0" xfId="0" applyFont="1" applyAlignment="1">
      <alignment horizontal="left" wrapText="1"/>
    </xf>
  </cellXfs>
  <cellStyles count="35">
    <cellStyle name="Lien hypertexte 3 3" xfId="28"/>
    <cellStyle name="Milliers 2" xfId="4"/>
    <cellStyle name="Milliers 2 2" xfId="31"/>
    <cellStyle name="Milliers 2 3" xfId="32"/>
    <cellStyle name="Milliers 3" xfId="16"/>
    <cellStyle name="Milliers 4" xfId="33"/>
    <cellStyle name="Monétaire 2" xfId="29"/>
    <cellStyle name="Motif 10" xfId="20"/>
    <cellStyle name="Motif 2" xfId="7"/>
    <cellStyle name="Motif 2 2" xfId="13"/>
    <cellStyle name="Motif 2 2 2 4" xfId="10"/>
    <cellStyle name="Motif 2 3" xfId="23"/>
    <cellStyle name="Motif 2 3 2" xfId="30"/>
    <cellStyle name="Motif 2 6" xfId="8"/>
    <cellStyle name="Motif 2 6 2" xfId="15"/>
    <cellStyle name="Motif 4 2" xfId="24"/>
    <cellStyle name="Normal" xfId="0" builtinId="0"/>
    <cellStyle name="Normal 118 4" xfId="9"/>
    <cellStyle name="Normal 119" xfId="17"/>
    <cellStyle name="Normal 124" xfId="19"/>
    <cellStyle name="Normal 125" xfId="18"/>
    <cellStyle name="Normal 132" xfId="22"/>
    <cellStyle name="Normal 136" xfId="3"/>
    <cellStyle name="Normal 138" xfId="5"/>
    <cellStyle name="Normal 140" xfId="6"/>
    <cellStyle name="Normal 2" xfId="2"/>
    <cellStyle name="Normal 2 4" xfId="12"/>
    <cellStyle name="Normal 2 4 2" xfId="14"/>
    <cellStyle name="Normal 2 4 2 2" xfId="27"/>
    <cellStyle name="Normal 3 2" xfId="34"/>
    <cellStyle name="Pourcentage" xfId="1" builtinId="5"/>
    <cellStyle name="Pourcentage 10" xfId="26"/>
    <cellStyle name="Pourcentage 12 2" xfId="25"/>
    <cellStyle name="Pourcentage 2" xfId="11"/>
    <cellStyle name="Pourcentage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zoomScale="85" zoomScaleNormal="85" workbookViewId="0">
      <selection activeCell="I19" sqref="I19"/>
    </sheetView>
  </sheetViews>
  <sheetFormatPr baseColWidth="10" defaultRowHeight="15" x14ac:dyDescent="0.25"/>
  <cols>
    <col min="1" max="1" width="44.7109375" style="24" customWidth="1"/>
    <col min="2" max="2" width="34" style="1" customWidth="1"/>
    <col min="3" max="3" width="22.140625" style="1" customWidth="1"/>
  </cols>
  <sheetData>
    <row r="1" spans="1:3" s="1" customFormat="1" x14ac:dyDescent="0.25">
      <c r="A1" s="18" t="s">
        <v>64</v>
      </c>
      <c r="B1" s="27" t="s">
        <v>45</v>
      </c>
      <c r="C1" s="27" t="s">
        <v>51</v>
      </c>
    </row>
    <row r="2" spans="1:3" x14ac:dyDescent="0.25">
      <c r="A2" s="26" t="s">
        <v>22</v>
      </c>
      <c r="B2" s="28">
        <v>40</v>
      </c>
      <c r="C2" s="29">
        <f>'écart de rému (fonctionnaires)'!M3</f>
        <v>39</v>
      </c>
    </row>
    <row r="3" spans="1:3" x14ac:dyDescent="0.25">
      <c r="A3" s="26" t="s">
        <v>44</v>
      </c>
      <c r="B3" s="28">
        <v>40</v>
      </c>
      <c r="C3" s="29">
        <f>'écart de rému (contractuels)'!I8</f>
        <v>38</v>
      </c>
    </row>
    <row r="4" spans="1:3" x14ac:dyDescent="0.25">
      <c r="A4" s="26" t="s">
        <v>23</v>
      </c>
      <c r="B4" s="28">
        <v>20</v>
      </c>
      <c r="C4" s="29">
        <f>dixplushautes_rému!E3</f>
        <v>8</v>
      </c>
    </row>
    <row r="5" spans="1:3" x14ac:dyDescent="0.25">
      <c r="A5" s="27" t="s">
        <v>24</v>
      </c>
      <c r="B5" s="30">
        <f>SUM(B2:B4)</f>
        <v>100</v>
      </c>
      <c r="C5" s="31">
        <f>SUM(C2:C4)</f>
        <v>85</v>
      </c>
    </row>
    <row r="6" spans="1:3" s="1" customFormat="1" x14ac:dyDescent="0.25">
      <c r="A6" s="39"/>
      <c r="B6" s="40"/>
      <c r="C6" s="46"/>
    </row>
    <row r="7" spans="1:3" s="1" customFormat="1" x14ac:dyDescent="0.25">
      <c r="A7" s="47" t="s">
        <v>46</v>
      </c>
      <c r="B7" s="42"/>
    </row>
    <row r="8" spans="1:3" s="1" customFormat="1" x14ac:dyDescent="0.25">
      <c r="A8" s="43" t="s">
        <v>56</v>
      </c>
      <c r="B8" s="49">
        <v>418.94</v>
      </c>
    </row>
    <row r="9" spans="1:3" s="1" customFormat="1" x14ac:dyDescent="0.25">
      <c r="A9" s="57" t="s">
        <v>61</v>
      </c>
      <c r="B9" s="50">
        <v>256.95999999999998</v>
      </c>
    </row>
    <row r="10" spans="1:3" s="1" customFormat="1" x14ac:dyDescent="0.25">
      <c r="A10" s="44" t="s">
        <v>47</v>
      </c>
      <c r="B10" s="45">
        <f>IF(AND(B9&gt;0),B8/(B9+B8),"maximal")</f>
        <v>0.61982541796123691</v>
      </c>
    </row>
    <row r="11" spans="1:3" s="1" customFormat="1" x14ac:dyDescent="0.25"/>
    <row r="12" spans="1:3" s="1" customFormat="1" x14ac:dyDescent="0.25">
      <c r="A12" s="48" t="s">
        <v>48</v>
      </c>
      <c r="B12" s="27" t="s">
        <v>49</v>
      </c>
      <c r="C12" s="27" t="s">
        <v>50</v>
      </c>
    </row>
    <row r="13" spans="1:3" s="1" customFormat="1" x14ac:dyDescent="0.25">
      <c r="A13" s="26" t="s">
        <v>22</v>
      </c>
      <c r="B13" s="1">
        <f>IF(AND(B9&gt;0),INT(80*B10),80)</f>
        <v>49</v>
      </c>
      <c r="C13" s="29">
        <f>B13*C2/B2</f>
        <v>47.774999999999999</v>
      </c>
    </row>
    <row r="14" spans="1:3" s="1" customFormat="1" x14ac:dyDescent="0.25">
      <c r="A14" s="26" t="s">
        <v>57</v>
      </c>
      <c r="B14" s="28">
        <f>80-B13</f>
        <v>31</v>
      </c>
      <c r="C14" s="29">
        <f>B14*C3/B3</f>
        <v>29.45</v>
      </c>
    </row>
    <row r="15" spans="1:3" s="1" customFormat="1" x14ac:dyDescent="0.25">
      <c r="A15" s="26" t="s">
        <v>23</v>
      </c>
      <c r="B15" s="28">
        <v>20</v>
      </c>
      <c r="C15" s="29">
        <f>B15*C4/B4</f>
        <v>8</v>
      </c>
    </row>
    <row r="16" spans="1:3" s="1" customFormat="1" x14ac:dyDescent="0.25">
      <c r="A16" s="27" t="s">
        <v>24</v>
      </c>
      <c r="B16" s="30">
        <f>SUM(B13:B15)</f>
        <v>100</v>
      </c>
      <c r="C16" s="31">
        <f>SUM(C13:C15)</f>
        <v>85.224999999999994</v>
      </c>
    </row>
    <row r="17" spans="1:3" s="1" customFormat="1" x14ac:dyDescent="0.25">
      <c r="A17" s="39"/>
      <c r="B17" s="40"/>
      <c r="C17" s="41"/>
    </row>
    <row r="19" spans="1:3" x14ac:dyDescent="0.25">
      <c r="A19" s="18" t="s">
        <v>21</v>
      </c>
    </row>
    <row r="20" spans="1:3" x14ac:dyDescent="0.25">
      <c r="A20" s="1"/>
    </row>
    <row r="21" spans="1:3" x14ac:dyDescent="0.25">
      <c r="A21" s="15" t="s">
        <v>25</v>
      </c>
    </row>
    <row r="23" spans="1:3" ht="104.25" customHeight="1" x14ac:dyDescent="0.25">
      <c r="A23" s="58" t="s">
        <v>38</v>
      </c>
      <c r="B23" s="59"/>
      <c r="C23" s="59"/>
    </row>
    <row r="24" spans="1:3" ht="96" customHeight="1" x14ac:dyDescent="0.25"/>
  </sheetData>
  <mergeCells count="1">
    <mergeCell ref="A23:C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85" zoomScaleNormal="85" workbookViewId="0">
      <selection activeCell="G10" sqref="G10"/>
    </sheetView>
  </sheetViews>
  <sheetFormatPr baseColWidth="10" defaultRowHeight="15" x14ac:dyDescent="0.25"/>
  <cols>
    <col min="1" max="1" width="37.85546875" customWidth="1"/>
    <col min="2" max="2" width="19" customWidth="1"/>
    <col min="3" max="3" width="22.7109375" customWidth="1"/>
    <col min="4" max="4" width="8" customWidth="1"/>
    <col min="5" max="5" width="11.42578125" customWidth="1"/>
    <col min="6" max="6" width="16.7109375" customWidth="1"/>
    <col min="7" max="7" width="9.28515625" customWidth="1"/>
    <col min="8" max="8" width="12.5703125" customWidth="1"/>
    <col min="9" max="9" width="16.7109375" customWidth="1"/>
    <col min="10" max="10" width="18.7109375" customWidth="1"/>
    <col min="11" max="11" width="20.7109375" customWidth="1"/>
    <col min="13" max="13" width="16.85546875" style="1" customWidth="1"/>
  </cols>
  <sheetData>
    <row r="1" spans="1:13" s="1" customFormat="1" x14ac:dyDescent="0.25">
      <c r="A1" s="2" t="s">
        <v>18</v>
      </c>
      <c r="C1" s="2"/>
    </row>
    <row r="2" spans="1:13" s="1" customFormat="1" ht="92.25" customHeight="1" x14ac:dyDescent="0.25">
      <c r="A2" s="12" t="s">
        <v>41</v>
      </c>
      <c r="B2" s="12" t="s">
        <v>14</v>
      </c>
      <c r="C2" s="12" t="s">
        <v>15</v>
      </c>
      <c r="D2" s="12" t="s">
        <v>5</v>
      </c>
      <c r="E2" s="13" t="s">
        <v>6</v>
      </c>
      <c r="F2" s="13" t="s">
        <v>17</v>
      </c>
      <c r="G2" s="12" t="s">
        <v>2</v>
      </c>
      <c r="H2" s="12" t="s">
        <v>7</v>
      </c>
      <c r="I2" s="12" t="s">
        <v>3</v>
      </c>
      <c r="J2" s="12" t="s">
        <v>4</v>
      </c>
      <c r="K2" s="12" t="s">
        <v>13</v>
      </c>
      <c r="L2" s="12" t="s">
        <v>12</v>
      </c>
      <c r="M2" s="22" t="s">
        <v>52</v>
      </c>
    </row>
    <row r="3" spans="1:13" x14ac:dyDescent="0.25">
      <c r="A3" s="34" t="str">
        <f>synthèse_score!A1</f>
        <v>Université de Corse Pascal Paoli</v>
      </c>
      <c r="B3" s="54">
        <v>3692</v>
      </c>
      <c r="C3" s="54">
        <v>4417</v>
      </c>
      <c r="D3" s="54">
        <v>-725</v>
      </c>
      <c r="E3" s="55">
        <v>-0.16400000000000001</v>
      </c>
      <c r="F3" s="55">
        <v>-0.16600000000000001</v>
      </c>
      <c r="G3" s="54">
        <v>21</v>
      </c>
      <c r="H3" s="54">
        <v>-641</v>
      </c>
      <c r="I3" s="54">
        <v>-55</v>
      </c>
      <c r="J3" s="54">
        <v>-49</v>
      </c>
      <c r="K3" s="56">
        <f>F3*J3/(H3+I3+J3)</f>
        <v>-1.0918120805369127E-2</v>
      </c>
      <c r="L3" s="10">
        <f>ABS(K3*100)</f>
        <v>1.0918120805369127</v>
      </c>
      <c r="M3" s="17">
        <f>VLOOKUP(L3,barèmes!$A$13:$B$34,2)</f>
        <v>39</v>
      </c>
    </row>
    <row r="5" spans="1:13" s="11" customFormat="1" ht="12.75" customHeight="1" x14ac:dyDescent="0.25">
      <c r="A5" s="62" t="s">
        <v>40</v>
      </c>
      <c r="B5" s="62"/>
      <c r="C5" s="62"/>
      <c r="D5" s="62"/>
      <c r="E5" s="62"/>
      <c r="F5" s="62"/>
      <c r="G5" s="62"/>
      <c r="H5" s="62"/>
      <c r="I5" s="62"/>
      <c r="J5" s="62"/>
      <c r="K5" s="62"/>
      <c r="L5" s="62"/>
      <c r="M5" s="62"/>
    </row>
    <row r="6" spans="1:13" s="11" customFormat="1" ht="18.75" customHeight="1" x14ac:dyDescent="0.25">
      <c r="A6" s="63" t="s">
        <v>59</v>
      </c>
      <c r="B6" s="63"/>
      <c r="C6" s="63"/>
      <c r="D6" s="63"/>
      <c r="E6" s="63"/>
      <c r="F6" s="63"/>
      <c r="G6" s="63"/>
      <c r="H6" s="63"/>
      <c r="I6" s="63"/>
      <c r="J6" s="63"/>
      <c r="K6" s="63"/>
      <c r="L6" s="63"/>
      <c r="M6" s="63"/>
    </row>
    <row r="7" spans="1:13" s="11" customFormat="1" ht="18.75" customHeight="1" x14ac:dyDescent="0.25">
      <c r="A7" s="63" t="s">
        <v>16</v>
      </c>
      <c r="B7" s="63"/>
      <c r="C7" s="63"/>
      <c r="D7" s="63"/>
      <c r="E7" s="63"/>
      <c r="F7" s="63"/>
      <c r="G7" s="63"/>
      <c r="H7" s="63"/>
      <c r="I7" s="63"/>
      <c r="J7" s="63"/>
      <c r="K7" s="63"/>
      <c r="L7" s="63"/>
      <c r="M7" s="63"/>
    </row>
    <row r="9" spans="1:13" x14ac:dyDescent="0.25">
      <c r="A9" s="61" t="s">
        <v>26</v>
      </c>
      <c r="B9" s="59"/>
      <c r="C9" s="59"/>
      <c r="D9" s="1"/>
    </row>
    <row r="10" spans="1:13" s="1" customFormat="1" x14ac:dyDescent="0.25"/>
    <row r="11" spans="1:13" x14ac:dyDescent="0.25">
      <c r="A11" s="15" t="s">
        <v>19</v>
      </c>
      <c r="B11" s="1"/>
      <c r="C11" s="1"/>
      <c r="D11" s="1"/>
    </row>
    <row r="12" spans="1:13" x14ac:dyDescent="0.25">
      <c r="A12" s="1"/>
      <c r="B12" s="1"/>
      <c r="C12" s="1"/>
      <c r="D12" s="1"/>
    </row>
    <row r="13" spans="1:13" x14ac:dyDescent="0.25">
      <c r="A13" s="60" t="s">
        <v>62</v>
      </c>
      <c r="B13" s="59"/>
      <c r="C13" s="59"/>
      <c r="D13" s="2"/>
    </row>
    <row r="15" spans="1:13" x14ac:dyDescent="0.25">
      <c r="A15" s="16" t="s">
        <v>20</v>
      </c>
    </row>
  </sheetData>
  <autoFilter ref="A2:L3">
    <sortState ref="A2:L13">
      <sortCondition ref="A1:A13"/>
    </sortState>
  </autoFilter>
  <mergeCells count="5">
    <mergeCell ref="A13:C13"/>
    <mergeCell ref="A9:C9"/>
    <mergeCell ref="A5:M5"/>
    <mergeCell ref="A6:M6"/>
    <mergeCell ref="A7:M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I27" sqref="I27"/>
    </sheetView>
  </sheetViews>
  <sheetFormatPr baseColWidth="10" defaultRowHeight="15" x14ac:dyDescent="0.25"/>
  <cols>
    <col min="1" max="1" width="25.85546875" customWidth="1"/>
    <col min="2" max="2" width="18.42578125" customWidth="1"/>
    <col min="3" max="3" width="17.85546875" customWidth="1"/>
    <col min="4" max="4" width="11.7109375" customWidth="1"/>
    <col min="6" max="6" width="11.42578125" style="1"/>
    <col min="7" max="7" width="12.28515625" style="1" bestFit="1" customWidth="1"/>
    <col min="9" max="9" width="17.28515625" customWidth="1"/>
  </cols>
  <sheetData>
    <row r="1" spans="1:9" x14ac:dyDescent="0.25">
      <c r="A1" s="2" t="s">
        <v>58</v>
      </c>
    </row>
    <row r="2" spans="1:9" s="1" customFormat="1" ht="72.75" customHeight="1" x14ac:dyDescent="0.25">
      <c r="A2" s="32" t="str">
        <f>synthèse_score!A1</f>
        <v>Université de Corse Pascal Paoli</v>
      </c>
      <c r="B2" s="12" t="s">
        <v>34</v>
      </c>
      <c r="C2" s="12" t="s">
        <v>35</v>
      </c>
      <c r="D2" s="12" t="s">
        <v>31</v>
      </c>
      <c r="E2" s="12" t="s">
        <v>32</v>
      </c>
      <c r="F2" s="12" t="s">
        <v>55</v>
      </c>
      <c r="G2" s="12" t="s">
        <v>60</v>
      </c>
      <c r="H2" s="12" t="s">
        <v>12</v>
      </c>
      <c r="I2" s="21" t="s">
        <v>54</v>
      </c>
    </row>
    <row r="3" spans="1:9" s="1" customFormat="1" ht="13.5" customHeight="1" x14ac:dyDescent="0.25">
      <c r="A3" s="12" t="s">
        <v>37</v>
      </c>
      <c r="B3" s="51"/>
      <c r="C3" s="51"/>
      <c r="D3" s="52"/>
      <c r="E3" s="52"/>
      <c r="F3" s="53">
        <f>IF(AND(D3&gt;=1,E3&gt;=1),1,0)</f>
        <v>0</v>
      </c>
      <c r="G3" s="13">
        <f>IF(F3=1,(B3-C3)/C3,0)</f>
        <v>0</v>
      </c>
      <c r="H3" s="12"/>
      <c r="I3" s="21"/>
    </row>
    <row r="4" spans="1:9" s="1" customFormat="1" ht="13.5" customHeight="1" x14ac:dyDescent="0.25">
      <c r="A4" s="12" t="s">
        <v>27</v>
      </c>
      <c r="B4" s="51">
        <v>2727</v>
      </c>
      <c r="C4" s="51">
        <v>2358</v>
      </c>
      <c r="D4" s="52">
        <v>44</v>
      </c>
      <c r="E4" s="52">
        <v>37</v>
      </c>
      <c r="F4" s="53">
        <f t="shared" ref="F4:F7" si="0">IF(AND(D4&gt;=1,E4&gt;=1),1,0)</f>
        <v>1</v>
      </c>
      <c r="G4" s="13">
        <f>IF(F4=1,(B4-C4)/C4,0)</f>
        <v>0.15648854961832062</v>
      </c>
      <c r="H4" s="12"/>
      <c r="I4" s="21"/>
    </row>
    <row r="5" spans="1:9" s="1" customFormat="1" ht="13.5" customHeight="1" x14ac:dyDescent="0.25">
      <c r="A5" s="12" t="s">
        <v>28</v>
      </c>
      <c r="B5" s="51">
        <v>2182</v>
      </c>
      <c r="C5" s="51">
        <v>2257</v>
      </c>
      <c r="D5" s="52">
        <v>22</v>
      </c>
      <c r="E5" s="52">
        <v>28</v>
      </c>
      <c r="F5" s="53">
        <f t="shared" si="0"/>
        <v>1</v>
      </c>
      <c r="G5" s="13">
        <f>IF(F5=1,(B5-C5)/C5,0)</f>
        <v>-3.3229951262738151E-2</v>
      </c>
      <c r="H5" s="12"/>
      <c r="I5" s="21"/>
    </row>
    <row r="6" spans="1:9" s="1" customFormat="1" ht="15.75" customHeight="1" x14ac:dyDescent="0.25">
      <c r="A6" s="12" t="s">
        <v>29</v>
      </c>
      <c r="B6" s="51">
        <v>2127</v>
      </c>
      <c r="C6" s="51">
        <v>2119</v>
      </c>
      <c r="D6" s="52">
        <v>18</v>
      </c>
      <c r="E6" s="52">
        <v>7</v>
      </c>
      <c r="F6" s="53">
        <f t="shared" si="0"/>
        <v>1</v>
      </c>
      <c r="G6" s="13">
        <f>IF(F6=1,(B6-C6)/C6,0)</f>
        <v>3.7753657385559227E-3</v>
      </c>
      <c r="H6" s="12"/>
      <c r="I6" s="21"/>
    </row>
    <row r="7" spans="1:9" s="1" customFormat="1" x14ac:dyDescent="0.25">
      <c r="A7" s="12" t="s">
        <v>33</v>
      </c>
      <c r="B7" s="51">
        <v>1929</v>
      </c>
      <c r="C7" s="51">
        <v>2331</v>
      </c>
      <c r="D7" s="52">
        <v>51</v>
      </c>
      <c r="E7" s="52">
        <v>41</v>
      </c>
      <c r="F7" s="53">
        <f t="shared" si="0"/>
        <v>1</v>
      </c>
      <c r="G7" s="13">
        <f>IF(F7=1,(B7-C7)/C7,0)</f>
        <v>-0.17245817245817247</v>
      </c>
      <c r="H7" s="38"/>
      <c r="I7" s="16"/>
    </row>
    <row r="8" spans="1:9" s="1" customFormat="1" x14ac:dyDescent="0.25">
      <c r="A8" s="35" t="s">
        <v>30</v>
      </c>
      <c r="B8" s="36"/>
      <c r="C8" s="36"/>
      <c r="D8" s="36"/>
      <c r="E8" s="37"/>
      <c r="G8" s="13">
        <f>(G3*(D3+E3)+G4*(D4+E4)+G5*(D5+E5)+G6*(D6+E6)+G7*(D7+E7))/((D3+E3)*F3+(D4+E4)*F4+(D5+E5)*F5+(D6+E6)*F6+(D7+E7)*F7)</f>
        <v>-1.9184245027181072E-2</v>
      </c>
      <c r="H8" s="10">
        <f>ABS(G8*100)</f>
        <v>1.9184245027181073</v>
      </c>
      <c r="I8" s="16">
        <f>VLOOKUP(H8,barèmes!$A$13:$B$34,2)</f>
        <v>38</v>
      </c>
    </row>
    <row r="9" spans="1:9" s="1" customFormat="1" x14ac:dyDescent="0.25"/>
    <row r="10" spans="1:9" s="11" customFormat="1" ht="12.75" customHeight="1" x14ac:dyDescent="0.25">
      <c r="A10" s="62" t="s">
        <v>39</v>
      </c>
      <c r="B10" s="62"/>
      <c r="C10" s="62"/>
      <c r="D10" s="62"/>
      <c r="E10" s="62"/>
      <c r="F10" s="62"/>
      <c r="G10" s="62"/>
      <c r="H10" s="62"/>
      <c r="I10" s="62"/>
    </row>
    <row r="11" spans="1:9" s="11" customFormat="1" ht="18.75" customHeight="1" x14ac:dyDescent="0.25">
      <c r="A11" s="63" t="s">
        <v>36</v>
      </c>
      <c r="B11" s="63"/>
      <c r="C11" s="63"/>
      <c r="D11" s="63"/>
      <c r="E11" s="63"/>
      <c r="F11" s="63"/>
      <c r="G11" s="63"/>
      <c r="H11" s="63"/>
      <c r="I11" s="63"/>
    </row>
    <row r="12" spans="1:9" s="11" customFormat="1" ht="18.75" customHeight="1" x14ac:dyDescent="0.25">
      <c r="A12" s="63"/>
      <c r="B12" s="63"/>
      <c r="C12" s="63"/>
      <c r="D12" s="63"/>
      <c r="E12" s="63"/>
      <c r="F12" s="63"/>
      <c r="G12" s="63"/>
      <c r="H12" s="63"/>
      <c r="I12" s="63"/>
    </row>
    <row r="14" spans="1:9" x14ac:dyDescent="0.25">
      <c r="A14" s="18" t="s">
        <v>21</v>
      </c>
      <c r="B14" s="1"/>
      <c r="C14" s="1"/>
    </row>
    <row r="15" spans="1:9" x14ac:dyDescent="0.25">
      <c r="A15" s="1"/>
      <c r="B15" s="1"/>
      <c r="C15" s="1"/>
    </row>
    <row r="16" spans="1:9" x14ac:dyDescent="0.25">
      <c r="A16" s="15" t="s">
        <v>19</v>
      </c>
      <c r="B16" s="1"/>
      <c r="C16" s="1"/>
    </row>
    <row r="17" spans="1:8" x14ac:dyDescent="0.25">
      <c r="A17" s="1"/>
      <c r="B17" s="1"/>
      <c r="C17" s="1"/>
    </row>
    <row r="18" spans="1:8" x14ac:dyDescent="0.25">
      <c r="A18" s="60" t="s">
        <v>62</v>
      </c>
      <c r="B18" s="59"/>
      <c r="C18" s="59"/>
    </row>
    <row r="19" spans="1:8" x14ac:dyDescent="0.25">
      <c r="A19" s="1"/>
      <c r="B19" s="1"/>
      <c r="C19" s="1"/>
    </row>
    <row r="20" spans="1:8" x14ac:dyDescent="0.25">
      <c r="A20" s="16" t="s">
        <v>20</v>
      </c>
      <c r="B20" s="1"/>
      <c r="C20" s="1"/>
      <c r="E20" s="1"/>
      <c r="H20" s="1"/>
    </row>
    <row r="21" spans="1:8" x14ac:dyDescent="0.25">
      <c r="E21" s="1"/>
      <c r="H21" s="1"/>
    </row>
    <row r="22" spans="1:8" x14ac:dyDescent="0.25">
      <c r="E22" s="1"/>
      <c r="H22" s="1"/>
    </row>
    <row r="23" spans="1:8" x14ac:dyDescent="0.25">
      <c r="E23" s="1"/>
      <c r="H23" s="1"/>
    </row>
    <row r="24" spans="1:8" x14ac:dyDescent="0.25">
      <c r="E24" s="1"/>
      <c r="H24" s="1"/>
    </row>
    <row r="25" spans="1:8" x14ac:dyDescent="0.25">
      <c r="E25" s="1"/>
      <c r="H25" s="1"/>
    </row>
    <row r="26" spans="1:8" x14ac:dyDescent="0.25">
      <c r="E26" s="1"/>
      <c r="H26" s="1"/>
    </row>
  </sheetData>
  <mergeCells count="4">
    <mergeCell ref="A10:I10"/>
    <mergeCell ref="A11:I11"/>
    <mergeCell ref="A18:C18"/>
    <mergeCell ref="A12:I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I9" sqref="I9"/>
    </sheetView>
  </sheetViews>
  <sheetFormatPr baseColWidth="10" defaultRowHeight="15" x14ac:dyDescent="0.25"/>
  <cols>
    <col min="1" max="1" width="58.42578125" customWidth="1"/>
    <col min="2" max="2" width="14.140625" customWidth="1"/>
    <col min="3" max="3" width="14" customWidth="1"/>
    <col min="4" max="4" width="16.5703125" customWidth="1"/>
  </cols>
  <sheetData>
    <row r="1" spans="1:6" x14ac:dyDescent="0.25">
      <c r="A1" s="3" t="s">
        <v>42</v>
      </c>
      <c r="B1" s="1"/>
      <c r="C1" s="1"/>
      <c r="D1" s="1"/>
      <c r="E1" s="1"/>
      <c r="F1" s="1"/>
    </row>
    <row r="2" spans="1:6" ht="45" x14ac:dyDescent="0.25">
      <c r="A2" s="4"/>
      <c r="B2" s="5" t="s">
        <v>0</v>
      </c>
      <c r="C2" s="5" t="s">
        <v>1</v>
      </c>
      <c r="D2" s="5" t="s">
        <v>10</v>
      </c>
      <c r="E2" s="23" t="s">
        <v>43</v>
      </c>
      <c r="F2" s="6"/>
    </row>
    <row r="3" spans="1:6" ht="13.5" customHeight="1" x14ac:dyDescent="0.25">
      <c r="A3" s="33" t="str">
        <f>synthèse_score!A1</f>
        <v>Université de Corse Pascal Paoli</v>
      </c>
      <c r="B3" s="19">
        <v>3</v>
      </c>
      <c r="C3" s="19">
        <v>7</v>
      </c>
      <c r="D3" s="20">
        <f>MIN(B3,C3)</f>
        <v>3</v>
      </c>
      <c r="E3" s="25">
        <f>VLOOKUP(D3,barèmes!$A$3:$B$8,2)</f>
        <v>8</v>
      </c>
      <c r="F3" s="1"/>
    </row>
    <row r="4" spans="1:6" x14ac:dyDescent="0.25">
      <c r="A4" s="7" t="s">
        <v>63</v>
      </c>
      <c r="B4" s="1"/>
      <c r="C4" s="1"/>
      <c r="D4" s="1"/>
      <c r="E4" s="1"/>
      <c r="F4" s="1"/>
    </row>
    <row r="5" spans="1:6" s="1" customFormat="1" x14ac:dyDescent="0.25">
      <c r="A5" s="7"/>
    </row>
    <row r="6" spans="1:6" x14ac:dyDescent="0.25">
      <c r="A6" s="15" t="s">
        <v>19</v>
      </c>
      <c r="B6" s="1"/>
      <c r="C6" s="1"/>
      <c r="D6" s="1"/>
      <c r="E6" s="1"/>
      <c r="F6" s="1"/>
    </row>
    <row r="8" spans="1:6" x14ac:dyDescent="0.25">
      <c r="A8" s="18" t="s">
        <v>21</v>
      </c>
      <c r="B8" s="1"/>
      <c r="C8" s="14"/>
    </row>
    <row r="9" spans="1:6" x14ac:dyDescent="0.25">
      <c r="A9" s="1"/>
      <c r="B9" s="1"/>
      <c r="C9" s="14"/>
    </row>
    <row r="10" spans="1:6" x14ac:dyDescent="0.25">
      <c r="A10" s="1"/>
      <c r="B10" s="1"/>
      <c r="C10" s="14"/>
    </row>
    <row r="11" spans="1:6" x14ac:dyDescent="0.25">
      <c r="A11" s="60" t="s">
        <v>62</v>
      </c>
      <c r="B11" s="59"/>
      <c r="C11" s="59"/>
    </row>
    <row r="12" spans="1:6" x14ac:dyDescent="0.25">
      <c r="A12" s="1"/>
      <c r="B12" s="1"/>
      <c r="C12" s="1"/>
    </row>
    <row r="13" spans="1:6" x14ac:dyDescent="0.25">
      <c r="A13" s="16" t="s">
        <v>20</v>
      </c>
      <c r="B13" s="1"/>
      <c r="C13" s="1"/>
    </row>
  </sheetData>
  <mergeCells count="1">
    <mergeCell ref="A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B3" sqref="B3"/>
    </sheetView>
  </sheetViews>
  <sheetFormatPr baseColWidth="10" defaultRowHeight="15" x14ac:dyDescent="0.25"/>
  <cols>
    <col min="2" max="2" width="122.140625" customWidth="1"/>
  </cols>
  <sheetData>
    <row r="1" spans="1:2" x14ac:dyDescent="0.25">
      <c r="A1" s="64" t="s">
        <v>11</v>
      </c>
      <c r="B1" s="64"/>
    </row>
    <row r="2" spans="1:2" x14ac:dyDescent="0.25">
      <c r="A2" s="1" t="s">
        <v>8</v>
      </c>
      <c r="B2" s="1" t="s">
        <v>9</v>
      </c>
    </row>
    <row r="3" spans="1:2" x14ac:dyDescent="0.25">
      <c r="A3" s="8">
        <v>0</v>
      </c>
      <c r="B3" s="1">
        <v>0</v>
      </c>
    </row>
    <row r="4" spans="1:2" s="1" customFormat="1" x14ac:dyDescent="0.25">
      <c r="A4" s="8">
        <v>1</v>
      </c>
      <c r="B4" s="1">
        <v>2</v>
      </c>
    </row>
    <row r="5" spans="1:2" s="1" customFormat="1" x14ac:dyDescent="0.25">
      <c r="A5" s="8">
        <v>2</v>
      </c>
      <c r="B5" s="1">
        <v>4</v>
      </c>
    </row>
    <row r="6" spans="1:2" s="1" customFormat="1" x14ac:dyDescent="0.25">
      <c r="A6" s="8">
        <v>3</v>
      </c>
      <c r="B6" s="1">
        <v>8</v>
      </c>
    </row>
    <row r="7" spans="1:2" s="1" customFormat="1" x14ac:dyDescent="0.25">
      <c r="A7" s="8">
        <v>4</v>
      </c>
      <c r="B7" s="1">
        <v>16</v>
      </c>
    </row>
    <row r="8" spans="1:2" s="1" customFormat="1" x14ac:dyDescent="0.25">
      <c r="A8" s="8">
        <v>5</v>
      </c>
      <c r="B8" s="1">
        <v>20</v>
      </c>
    </row>
    <row r="11" spans="1:2" x14ac:dyDescent="0.25">
      <c r="A11" s="64" t="s">
        <v>53</v>
      </c>
      <c r="B11" s="64"/>
    </row>
    <row r="12" spans="1:2" x14ac:dyDescent="0.25">
      <c r="A12" s="1" t="s">
        <v>8</v>
      </c>
      <c r="B12" s="1" t="s">
        <v>9</v>
      </c>
    </row>
    <row r="13" spans="1:2" x14ac:dyDescent="0.25">
      <c r="A13" s="9">
        <v>0</v>
      </c>
      <c r="B13" s="1">
        <v>40</v>
      </c>
    </row>
    <row r="14" spans="1:2" x14ac:dyDescent="0.25">
      <c r="A14" s="9">
        <v>0.1</v>
      </c>
      <c r="B14" s="1">
        <v>39</v>
      </c>
    </row>
    <row r="15" spans="1:2" x14ac:dyDescent="0.25">
      <c r="A15" s="9">
        <f>A14+1</f>
        <v>1.1000000000000001</v>
      </c>
      <c r="B15" s="1">
        <v>38</v>
      </c>
    </row>
    <row r="16" spans="1:2" x14ac:dyDescent="0.25">
      <c r="A16" s="9">
        <f t="shared" ref="A16:A34" si="0">A15+1</f>
        <v>2.1</v>
      </c>
      <c r="B16" s="1">
        <v>37</v>
      </c>
    </row>
    <row r="17" spans="1:2" x14ac:dyDescent="0.25">
      <c r="A17" s="9">
        <f t="shared" si="0"/>
        <v>3.1</v>
      </c>
      <c r="B17" s="1">
        <v>36</v>
      </c>
    </row>
    <row r="18" spans="1:2" x14ac:dyDescent="0.25">
      <c r="A18" s="9">
        <f t="shared" si="0"/>
        <v>4.0999999999999996</v>
      </c>
      <c r="B18" s="1">
        <v>35</v>
      </c>
    </row>
    <row r="19" spans="1:2" x14ac:dyDescent="0.25">
      <c r="A19" s="9">
        <f t="shared" si="0"/>
        <v>5.0999999999999996</v>
      </c>
      <c r="B19" s="1">
        <v>34</v>
      </c>
    </row>
    <row r="20" spans="1:2" x14ac:dyDescent="0.25">
      <c r="A20" s="9">
        <f t="shared" si="0"/>
        <v>6.1</v>
      </c>
      <c r="B20" s="1">
        <v>33</v>
      </c>
    </row>
    <row r="21" spans="1:2" x14ac:dyDescent="0.25">
      <c r="A21" s="9">
        <f t="shared" si="0"/>
        <v>7.1</v>
      </c>
      <c r="B21" s="1">
        <v>31</v>
      </c>
    </row>
    <row r="22" spans="1:2" x14ac:dyDescent="0.25">
      <c r="A22" s="9">
        <f t="shared" si="0"/>
        <v>8.1</v>
      </c>
      <c r="B22" s="1">
        <v>29</v>
      </c>
    </row>
    <row r="23" spans="1:2" x14ac:dyDescent="0.25">
      <c r="A23" s="9">
        <f t="shared" si="0"/>
        <v>9.1</v>
      </c>
      <c r="B23" s="1">
        <v>27</v>
      </c>
    </row>
    <row r="24" spans="1:2" x14ac:dyDescent="0.25">
      <c r="A24" s="9">
        <f t="shared" si="0"/>
        <v>10.1</v>
      </c>
      <c r="B24" s="1">
        <v>25</v>
      </c>
    </row>
    <row r="25" spans="1:2" x14ac:dyDescent="0.25">
      <c r="A25" s="9">
        <f t="shared" si="0"/>
        <v>11.1</v>
      </c>
      <c r="B25" s="1">
        <v>23</v>
      </c>
    </row>
    <row r="26" spans="1:2" x14ac:dyDescent="0.25">
      <c r="A26" s="9">
        <f t="shared" si="0"/>
        <v>12.1</v>
      </c>
      <c r="B26" s="1">
        <v>21</v>
      </c>
    </row>
    <row r="27" spans="1:2" x14ac:dyDescent="0.25">
      <c r="A27" s="9">
        <f t="shared" si="0"/>
        <v>13.1</v>
      </c>
      <c r="B27" s="1">
        <v>19</v>
      </c>
    </row>
    <row r="28" spans="1:2" x14ac:dyDescent="0.25">
      <c r="A28" s="9">
        <f t="shared" si="0"/>
        <v>14.1</v>
      </c>
      <c r="B28" s="1">
        <v>17</v>
      </c>
    </row>
    <row r="29" spans="1:2" x14ac:dyDescent="0.25">
      <c r="A29" s="9">
        <f t="shared" si="0"/>
        <v>15.1</v>
      </c>
      <c r="B29" s="1">
        <v>14</v>
      </c>
    </row>
    <row r="30" spans="1:2" x14ac:dyDescent="0.25">
      <c r="A30" s="9">
        <f t="shared" si="0"/>
        <v>16.100000000000001</v>
      </c>
      <c r="B30" s="1">
        <v>11</v>
      </c>
    </row>
    <row r="31" spans="1:2" x14ac:dyDescent="0.25">
      <c r="A31" s="9">
        <f t="shared" si="0"/>
        <v>17.100000000000001</v>
      </c>
      <c r="B31" s="1">
        <v>8</v>
      </c>
    </row>
    <row r="32" spans="1:2" x14ac:dyDescent="0.25">
      <c r="A32" s="9">
        <f t="shared" si="0"/>
        <v>18.100000000000001</v>
      </c>
      <c r="B32" s="1">
        <v>5</v>
      </c>
    </row>
    <row r="33" spans="1:2" x14ac:dyDescent="0.25">
      <c r="A33" s="9">
        <f t="shared" si="0"/>
        <v>19.100000000000001</v>
      </c>
      <c r="B33" s="1">
        <v>2</v>
      </c>
    </row>
    <row r="34" spans="1:2" x14ac:dyDescent="0.25">
      <c r="A34" s="9">
        <f t="shared" si="0"/>
        <v>20.100000000000001</v>
      </c>
      <c r="B34" s="1">
        <v>0</v>
      </c>
    </row>
    <row r="36" spans="1:2" x14ac:dyDescent="0.25">
      <c r="A36" s="14"/>
      <c r="B36" s="14"/>
    </row>
  </sheetData>
  <mergeCells count="2">
    <mergeCell ref="A1:B1"/>
    <mergeCell ref="A11:B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synthèse_score</vt:lpstr>
      <vt:lpstr>écart de rému (fonctionnaires)</vt:lpstr>
      <vt:lpstr>écart de rému (contractuels)</vt:lpstr>
      <vt:lpstr>dixplushautes_rému</vt:lpstr>
      <vt:lpstr>barèmes</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CHARDON Olivier</dc:creator>
  <cp:lastModifiedBy>Universite de Corse</cp:lastModifiedBy>
  <dcterms:created xsi:type="dcterms:W3CDTF">2022-05-04T09:19:03Z</dcterms:created>
  <dcterms:modified xsi:type="dcterms:W3CDTF">2024-03-25T10:43:37Z</dcterms:modified>
</cp:coreProperties>
</file>