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lleroni_j\Desktop\Documents Julie\Egalité Hommes Femmes\2023\"/>
    </mc:Choice>
  </mc:AlternateContent>
  <bookViews>
    <workbookView xWindow="-105" yWindow="-105" windowWidth="19410" windowHeight="10410"/>
  </bookViews>
  <sheets>
    <sheet name="synthèse_score" sheetId="5" r:id="rId1"/>
    <sheet name="écart de rému (fonctionnaires)" sheetId="2" r:id="rId2"/>
    <sheet name="écart de rému (contractuels (2)" sheetId="8" r:id="rId3"/>
    <sheet name="dixplushautes_rému" sheetId="1" r:id="rId4"/>
    <sheet name="barèmes" sheetId="4" r:id="rId5"/>
  </sheets>
  <definedNames>
    <definedName name="_xlnm._FilterDatabase" localSheetId="1" hidden="1">'écart de rému (fonctionnaires)'!$A$2:$J$3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D3" i="1"/>
  <c r="E3" i="1" s="1"/>
  <c r="F7" i="8" l="1"/>
  <c r="G7" i="8" s="1"/>
  <c r="F6" i="8"/>
  <c r="G6" i="8" s="1"/>
  <c r="F5" i="8"/>
  <c r="G5" i="8" s="1"/>
  <c r="F4" i="8"/>
  <c r="G4" i="8" s="1"/>
  <c r="F3" i="8"/>
  <c r="G3" i="8" s="1"/>
  <c r="A2" i="8"/>
  <c r="G8" i="8" l="1"/>
  <c r="H8" i="8" s="1"/>
  <c r="I8" i="8" s="1"/>
  <c r="C3" i="5" s="1"/>
  <c r="B10" i="5" l="1"/>
  <c r="B13" i="5" s="1"/>
  <c r="B5" i="5"/>
  <c r="K3" i="2"/>
  <c r="B14" i="5" l="1"/>
  <c r="B16" i="5" s="1"/>
  <c r="L3" i="2" l="1"/>
  <c r="A3" i="2" l="1"/>
  <c r="C14" i="5" l="1"/>
  <c r="A15" i="4"/>
  <c r="A16" i="4" s="1"/>
  <c r="A17" i="4" s="1"/>
  <c r="A18" i="4" s="1"/>
  <c r="A19" i="4" s="1"/>
  <c r="A20" i="4" s="1"/>
  <c r="A21" i="4" s="1"/>
  <c r="A22" i="4" s="1"/>
  <c r="A23" i="4" s="1"/>
  <c r="A24" i="4" s="1"/>
  <c r="A25" i="4" s="1"/>
  <c r="A26" i="4" s="1"/>
  <c r="A27" i="4" s="1"/>
  <c r="A28" i="4" s="1"/>
  <c r="A29" i="4" s="1"/>
  <c r="A30" i="4" s="1"/>
  <c r="A31" i="4" s="1"/>
  <c r="A32" i="4" s="1"/>
  <c r="A33" i="4" s="1"/>
  <c r="A34" i="4" s="1"/>
  <c r="M3" i="2" l="1"/>
  <c r="C4" i="5" l="1"/>
  <c r="C15" i="5" s="1"/>
  <c r="C2" i="5"/>
  <c r="C5" i="5" l="1"/>
  <c r="C13" i="5"/>
  <c r="C16" i="5" s="1"/>
</calcChain>
</file>

<file path=xl/sharedStrings.xml><?xml version="1.0" encoding="utf-8"?>
<sst xmlns="http://schemas.openxmlformats.org/spreadsheetml/2006/main" count="79" uniqueCount="65">
  <si>
    <t>Nombre de femmes bénéficiaires</t>
  </si>
  <si>
    <t>Nombre d'hommes bénéficiaires</t>
  </si>
  <si>
    <t>Effet temps partiel</t>
  </si>
  <si>
    <t>effet démographique au sein des corps</t>
  </si>
  <si>
    <t>effet primes à corps-Grade-échelon identique</t>
  </si>
  <si>
    <t>écart</t>
  </si>
  <si>
    <t>ratio écart (% (F-H)/H)</t>
  </si>
  <si>
    <t>effet ségrégation des corps</t>
  </si>
  <si>
    <t>plancher</t>
  </si>
  <si>
    <t>note</t>
  </si>
  <si>
    <t>effectif de la population sous représentée</t>
  </si>
  <si>
    <t>Indicateur  : nombre de salariés du sexe sous-représenté parmi les 10 plus hautes rémunérations</t>
  </si>
  <si>
    <t>écart en EQTP en valeur absolu</t>
  </si>
  <si>
    <t xml:space="preserve">ratio écart (% (F-H)/H) en EQTP corrigé des effets ségrégation des corps et démographie au sein des corps </t>
  </si>
  <si>
    <t>Rémunération brute payée(1) femmes</t>
  </si>
  <si>
    <t>Rémunération brute payée(1) hommes</t>
  </si>
  <si>
    <t>(2) La rémunération brute en équivalent temps plein EQTP correspond à "la rémunération brute payée" corrigée du temps travaillé.</t>
  </si>
  <si>
    <t>ratio écart (% (F-H)/H) en EQTP (2)</t>
  </si>
  <si>
    <t>Ecarts de rémunération des fonctionnaires</t>
  </si>
  <si>
    <t>case de calcul automatique</t>
  </si>
  <si>
    <t>note selon le barème</t>
  </si>
  <si>
    <t xml:space="preserve">case à remplir </t>
  </si>
  <si>
    <t>égalité de rémunération pour les fonctionnaires</t>
  </si>
  <si>
    <t xml:space="preserve">dix plus haute rémunération </t>
  </si>
  <si>
    <t>TOTAL</t>
  </si>
  <si>
    <t xml:space="preserve">case de calcul automatique </t>
  </si>
  <si>
    <t>case à remplir  avec les données issues de l'outil DGAFP</t>
  </si>
  <si>
    <t>Catégorie A</t>
  </si>
  <si>
    <t>Catégorie B</t>
  </si>
  <si>
    <t>Catégorie C</t>
  </si>
  <si>
    <t>Ensemble</t>
  </si>
  <si>
    <t>effectifs (ETPT) femmes</t>
  </si>
  <si>
    <t>effectifs (ETPT) hommes</t>
  </si>
  <si>
    <t>Catégorie indéterminée</t>
  </si>
  <si>
    <t>Rémunération brute EQTP (1) femmes</t>
  </si>
  <si>
    <t>Rémunération brute EQTP (1) hommes</t>
  </si>
  <si>
    <t>(1) La rémunération brute en équivalent temps plein EQTP correspond à "la rémunération brute payée" corrigée du temps travaillé.</t>
  </si>
  <si>
    <t>Catégorie Encadrement Supérieur</t>
  </si>
  <si>
    <r>
      <rPr>
        <sz val="16"/>
        <color rgb="FFFF0000"/>
        <rFont val="Calibri"/>
        <family val="2"/>
        <scheme val="minor"/>
      </rPr>
      <t>Mode d'emploi :</t>
    </r>
    <r>
      <rPr>
        <sz val="16"/>
        <color theme="1"/>
        <rFont val="Calibri"/>
        <family val="2"/>
        <scheme val="minor"/>
      </rPr>
      <t xml:space="preserve">  remplir le nom de l'EP dans la première case de cet onglet,  puis remplir dans tous les onglets les cases grisées. Les scores et les notes se calculent automatiquement dans chaque onglet et sont repris dans l'onglet de synthèse.</t>
    </r>
  </si>
  <si>
    <t>Champ : Ensemble des contractuels de l'EP</t>
  </si>
  <si>
    <t>Champ : Ensemble des fonctionnaires de l’EP</t>
  </si>
  <si>
    <t>EP</t>
  </si>
  <si>
    <t>Dix plus hautes rémunérations brutes de l'EP</t>
  </si>
  <si>
    <t>Score sur 20</t>
  </si>
  <si>
    <t>égalité de rémunération pour les non titulaires</t>
  </si>
  <si>
    <t xml:space="preserve">Note maximale initiale </t>
  </si>
  <si>
    <t>EQTP de L'EP</t>
  </si>
  <si>
    <t>Correctif sur la pondération  (1)/(1+2)</t>
  </si>
  <si>
    <t>Personnalisation de la pondération</t>
  </si>
  <si>
    <t>Note maximale pour l'EP</t>
  </si>
  <si>
    <t>score final de l'EP</t>
  </si>
  <si>
    <t>score initial de l'EP</t>
  </si>
  <si>
    <t>Score initiale sur 40</t>
  </si>
  <si>
    <t xml:space="preserve">Indicateur  : écart de rémunération (%) </t>
  </si>
  <si>
    <t>Score initial sur 40</t>
  </si>
  <si>
    <t>validité du groupe (1=oui, 0=non)</t>
  </si>
  <si>
    <t>Nb EQTP fonctionnaires  (1)</t>
  </si>
  <si>
    <t>égalité de rémunération pour les contractuels</t>
  </si>
  <si>
    <t>Ecarts de rémunération des contractuels</t>
  </si>
  <si>
    <t xml:space="preserve">(1) "La rémunération brute payée" correspond à la rémunération brute mensuelle moyenne attribuée aux agents. </t>
  </si>
  <si>
    <t>ratio écart (% (F-H)/H) en EQTP</t>
  </si>
  <si>
    <t>NB EQTP contractuels (2)</t>
  </si>
  <si>
    <t>valeur de l'indicateur auquel le barême s'applique automatiquement</t>
  </si>
  <si>
    <t>Champ : Ensemble des agents de l'EP</t>
  </si>
  <si>
    <t>Université de Corse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</si>
</sst>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 _€_-;\-* #,##0.00\ _€_-;_-* &quot;-&quot;??\ _€_-;_-@_-"/>
    <numFmt numFmtId="165" formatCode="0.0"/>
    <numFmt numFmtId="166" formatCode="#,##0\ &quot;€&quot;"/>
    <numFmt numFmtId="167" formatCode="0.0%"/>
    <numFmt numFmtId="168" formatCode="_(* #,##0_);_(* \(#,##0\);_(* &quot;-&quot;??_);_(@_)"/>
    <numFmt numFmtId="169" formatCode="#,##0_ ;\-#,##0\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b/>
      <sz val="11"/>
      <name val="Calibri"/>
      <family val="2"/>
    </font>
    <font>
      <u/>
      <sz val="10"/>
      <color theme="10"/>
      <name val="Arial"/>
      <family val="2"/>
    </font>
    <font>
      <sz val="9"/>
      <color theme="1"/>
      <name val="Arial"/>
      <family val="2"/>
    </font>
    <font>
      <sz val="8"/>
      <color theme="1"/>
      <name val="Arial"/>
      <family val="2"/>
    </font>
    <font>
      <sz val="16"/>
      <color theme="1"/>
      <name val="Calibri"/>
      <family val="2"/>
      <scheme val="minor"/>
    </font>
    <font>
      <sz val="16"/>
      <color rgb="FFFF0000"/>
      <name val="Calibri"/>
      <family val="2"/>
      <scheme val="minor"/>
    </font>
    <font>
      <sz val="11"/>
      <name val="Calibri"/>
      <family val="2"/>
    </font>
    <font>
      <sz val="11"/>
      <name val="Calibri"/>
      <family val="2"/>
      <scheme val="minor"/>
    </font>
    <font>
      <b/>
      <sz val="11"/>
      <color rgb="FF0070C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5">
    <xf numFmtId="0" fontId="0" fillId="0" borderId="0"/>
    <xf numFmtId="9" fontId="1" fillId="0" borderId="0" applyFont="0" applyFill="0" applyBorder="0" applyAlignment="0" applyProtection="0"/>
    <xf numFmtId="0" fontId="3" fillId="0" borderId="0" applyNumberFormat="0" applyFill="0" applyBorder="0" applyProtection="0"/>
    <xf numFmtId="0" fontId="4" fillId="0" borderId="0"/>
    <xf numFmtId="164" fontId="3" fillId="0" borderId="0" applyFont="0" applyFill="0" applyBorder="0" applyAlignment="0" applyProtection="0"/>
    <xf numFmtId="0" fontId="4" fillId="0" borderId="0"/>
    <xf numFmtId="0" fontId="4" fillId="0" borderId="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9"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164"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xf numFmtId="9" fontId="3" fillId="0" borderId="0" applyFont="0" applyFill="0" applyBorder="0" applyAlignment="0" applyProtection="0"/>
    <xf numFmtId="0" fontId="1" fillId="0" borderId="0"/>
    <xf numFmtId="0" fontId="3" fillId="0" borderId="0" applyNumberFormat="0" applyFill="0" applyBorder="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applyNumberFormat="0" applyFill="0" applyBorder="0" applyProtection="0"/>
    <xf numFmtId="0" fontId="6" fillId="0" borderId="0" applyNumberFormat="0" applyFill="0" applyBorder="0" applyAlignment="0" applyProtection="0"/>
    <xf numFmtId="44" fontId="1" fillId="0" borderId="0" applyFont="0" applyFill="0" applyBorder="0" applyAlignment="0" applyProtection="0"/>
    <xf numFmtId="0" fontId="3" fillId="0" borderId="0" applyNumberFormat="0" applyFill="0" applyBorder="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1" fillId="0" borderId="0"/>
  </cellStyleXfs>
  <cellXfs count="60">
    <xf numFmtId="0" fontId="0" fillId="0" borderId="0" xfId="0"/>
    <xf numFmtId="0" fontId="2" fillId="0" borderId="0" xfId="0" applyFont="1"/>
    <xf numFmtId="0" fontId="5" fillId="0" borderId="1" xfId="6" applyFont="1" applyBorder="1" applyAlignment="1">
      <alignment vertical="center" wrapText="1"/>
    </xf>
    <xf numFmtId="0" fontId="5" fillId="0" borderId="1" xfId="6" applyFont="1" applyBorder="1" applyAlignment="1">
      <alignment horizontal="center" vertical="center" wrapText="1"/>
    </xf>
    <xf numFmtId="0" fontId="7" fillId="0" borderId="0" xfId="0" applyFont="1" applyAlignment="1">
      <alignment vertical="center"/>
    </xf>
    <xf numFmtId="1" fontId="0" fillId="0" borderId="0" xfId="0" applyNumberFormat="1"/>
    <xf numFmtId="165" fontId="0" fillId="0" borderId="0" xfId="0" applyNumberFormat="1"/>
    <xf numFmtId="165" fontId="0" fillId="3" borderId="1" xfId="0" applyNumberFormat="1" applyFill="1" applyBorder="1" applyAlignment="1">
      <alignment vertical="center" wrapText="1"/>
    </xf>
    <xf numFmtId="0" fontId="0" fillId="2" borderId="0" xfId="0" applyFill="1"/>
    <xf numFmtId="166" fontId="0" fillId="2" borderId="1" xfId="0" applyNumberFormat="1" applyFill="1" applyBorder="1" applyAlignment="1">
      <alignment vertical="top" wrapText="1"/>
    </xf>
    <xf numFmtId="0" fontId="0" fillId="2" borderId="1" xfId="0" applyFill="1" applyBorder="1" applyAlignment="1">
      <alignment vertical="top" wrapText="1"/>
    </xf>
    <xf numFmtId="167" fontId="0" fillId="6" borderId="2" xfId="0" applyNumberFormat="1" applyFill="1" applyBorder="1"/>
    <xf numFmtId="0" fontId="0" fillId="4" borderId="0" xfId="0" applyFill="1"/>
    <xf numFmtId="0" fontId="0" fillId="4" borderId="1" xfId="0" applyFill="1" applyBorder="1" applyAlignment="1">
      <alignment vertical="center" wrapText="1"/>
    </xf>
    <xf numFmtId="0" fontId="0" fillId="5" borderId="0" xfId="0" applyFill="1"/>
    <xf numFmtId="0" fontId="0" fillId="7" borderId="1" xfId="0" applyFill="1" applyBorder="1"/>
    <xf numFmtId="168" fontId="0" fillId="3" borderId="1" xfId="0" applyNumberFormat="1" applyFill="1" applyBorder="1"/>
    <xf numFmtId="0" fontId="0" fillId="4" borderId="0" xfId="0" applyFill="1" applyAlignment="1">
      <alignment vertical="top"/>
    </xf>
    <xf numFmtId="166" fontId="0" fillId="4" borderId="1" xfId="0" applyNumberFormat="1" applyFill="1" applyBorder="1" applyAlignment="1">
      <alignment vertical="top" wrapText="1"/>
    </xf>
    <xf numFmtId="0" fontId="5" fillId="4" borderId="1" xfId="6" applyFont="1" applyFill="1" applyBorder="1" applyAlignment="1">
      <alignment horizontal="center" vertical="center" wrapText="1"/>
    </xf>
    <xf numFmtId="0" fontId="0" fillId="0" borderId="0" xfId="0" applyAlignment="1">
      <alignment horizontal="left"/>
    </xf>
    <xf numFmtId="169" fontId="0" fillId="4" borderId="1" xfId="32" applyNumberFormat="1" applyFont="1" applyFill="1" applyBorder="1"/>
    <xf numFmtId="0" fontId="0" fillId="0" borderId="1" xfId="0" applyBorder="1" applyAlignment="1">
      <alignment horizontal="left"/>
    </xf>
    <xf numFmtId="0" fontId="2" fillId="0" borderId="1" xfId="0" applyFont="1" applyBorder="1" applyAlignment="1">
      <alignment horizontal="left"/>
    </xf>
    <xf numFmtId="0" fontId="0" fillId="0" borderId="1" xfId="0" applyBorder="1" applyAlignment="1">
      <alignment horizontal="right"/>
    </xf>
    <xf numFmtId="0" fontId="0" fillId="6" borderId="1" xfId="0" applyFill="1" applyBorder="1" applyAlignment="1">
      <alignment horizontal="right"/>
    </xf>
    <xf numFmtId="0" fontId="2" fillId="0" borderId="1" xfId="0" applyFont="1" applyBorder="1" applyAlignment="1">
      <alignment horizontal="right"/>
    </xf>
    <xf numFmtId="0" fontId="2" fillId="6" borderId="1" xfId="0" applyFont="1" applyFill="1" applyBorder="1"/>
    <xf numFmtId="167" fontId="0" fillId="6" borderId="1" xfId="0" applyNumberFormat="1" applyFill="1" applyBorder="1"/>
    <xf numFmtId="0" fontId="0" fillId="6" borderId="1" xfId="0" applyFill="1" applyBorder="1" applyAlignment="1">
      <alignment vertical="center" wrapText="1"/>
    </xf>
    <xf numFmtId="0" fontId="0" fillId="6" borderId="1" xfId="0" applyFill="1" applyBorder="1"/>
    <xf numFmtId="166" fontId="0" fillId="2" borderId="0" xfId="0" applyNumberFormat="1" applyFill="1" applyAlignment="1">
      <alignment vertical="top" wrapText="1"/>
    </xf>
    <xf numFmtId="166" fontId="0" fillId="0" borderId="0" xfId="0" applyNumberFormat="1"/>
    <xf numFmtId="167" fontId="1" fillId="0" borderId="0" xfId="1" applyNumberFormat="1" applyFont="1" applyFill="1" applyBorder="1"/>
    <xf numFmtId="165" fontId="0" fillId="0" borderId="1" xfId="0" applyNumberFormat="1" applyBorder="1" applyAlignment="1">
      <alignment vertical="center" wrapText="1"/>
    </xf>
    <xf numFmtId="0" fontId="2" fillId="0" borderId="0" xfId="0" applyFont="1" applyAlignment="1">
      <alignment horizontal="left"/>
    </xf>
    <xf numFmtId="0" fontId="2" fillId="0" borderId="0" xfId="0" applyFont="1" applyAlignment="1">
      <alignment horizontal="right"/>
    </xf>
    <xf numFmtId="0" fontId="2" fillId="6" borderId="0" xfId="0" applyFont="1" applyFill="1"/>
    <xf numFmtId="0" fontId="0" fillId="0" borderId="4" xfId="0" applyBorder="1"/>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right"/>
    </xf>
    <xf numFmtId="0" fontId="2" fillId="0" borderId="3" xfId="0" applyFont="1" applyBorder="1"/>
    <xf numFmtId="0" fontId="2" fillId="0" borderId="1" xfId="0" applyFont="1" applyBorder="1"/>
    <xf numFmtId="0" fontId="0" fillId="7" borderId="2" xfId="0" quotePrefix="1" applyFill="1" applyBorder="1" applyAlignment="1">
      <alignment horizontal="right"/>
    </xf>
    <xf numFmtId="0" fontId="0" fillId="7" borderId="2" xfId="0" quotePrefix="1" applyFill="1" applyBorder="1"/>
    <xf numFmtId="166" fontId="0" fillId="8" borderId="1" xfId="0" applyNumberFormat="1" applyFill="1" applyBorder="1"/>
    <xf numFmtId="0" fontId="0" fillId="8" borderId="1" xfId="0" applyFill="1" applyBorder="1"/>
    <xf numFmtId="0" fontId="0" fillId="0" borderId="1" xfId="0" applyBorder="1"/>
    <xf numFmtId="166" fontId="11" fillId="8" borderId="1" xfId="34" applyNumberFormat="1" applyFill="1" applyBorder="1"/>
    <xf numFmtId="167" fontId="11" fillId="8" borderId="1" xfId="34" applyNumberFormat="1" applyFill="1" applyBorder="1"/>
    <xf numFmtId="0" fontId="12" fillId="0" borderId="5" xfId="0" applyFont="1" applyBorder="1" applyAlignment="1">
      <alignment horizontal="left"/>
    </xf>
    <xf numFmtId="0" fontId="13" fillId="6" borderId="1" xfId="0" applyFont="1" applyFill="1" applyBorder="1"/>
    <xf numFmtId="0" fontId="9" fillId="0" borderId="0" xfId="0" applyFont="1" applyAlignment="1">
      <alignment horizontal="left" vertical="top" wrapText="1"/>
    </xf>
    <xf numFmtId="0" fontId="0" fillId="0" borderId="0" xfId="0"/>
    <xf numFmtId="0" fontId="0" fillId="3" borderId="0" xfId="0" applyFill="1"/>
    <xf numFmtId="0" fontId="0" fillId="5" borderId="0" xfId="0" applyFill="1"/>
    <xf numFmtId="0" fontId="8" fillId="2" borderId="0" xfId="0" applyFont="1" applyFill="1" applyAlignment="1">
      <alignment horizontal="left" wrapText="1"/>
    </xf>
    <xf numFmtId="0" fontId="8" fillId="2" borderId="0" xfId="0" applyFont="1" applyFill="1" applyAlignment="1">
      <alignment horizontal="left" vertical="top" wrapText="1"/>
    </xf>
    <xf numFmtId="0" fontId="2" fillId="0" borderId="0" xfId="0" applyFont="1" applyAlignment="1">
      <alignment horizontal="left" wrapText="1"/>
    </xf>
  </cellXfs>
  <cellStyles count="35">
    <cellStyle name="Lien hypertexte 3 3" xfId="28"/>
    <cellStyle name="Milliers 2" xfId="4"/>
    <cellStyle name="Milliers 2 2" xfId="31"/>
    <cellStyle name="Milliers 2 3" xfId="32"/>
    <cellStyle name="Milliers 3" xfId="16"/>
    <cellStyle name="Milliers 4" xfId="33"/>
    <cellStyle name="Monétaire 2" xfId="29"/>
    <cellStyle name="Motif 10" xfId="20"/>
    <cellStyle name="Motif 2" xfId="7"/>
    <cellStyle name="Motif 2 2" xfId="13"/>
    <cellStyle name="Motif 2 2 2 4" xfId="10"/>
    <cellStyle name="Motif 2 3" xfId="23"/>
    <cellStyle name="Motif 2 3 2" xfId="30"/>
    <cellStyle name="Motif 2 6" xfId="8"/>
    <cellStyle name="Motif 2 6 2" xfId="15"/>
    <cellStyle name="Motif 4 2" xfId="24"/>
    <cellStyle name="Normal" xfId="0" builtinId="0"/>
    <cellStyle name="Normal 118 4" xfId="9"/>
    <cellStyle name="Normal 119" xfId="17"/>
    <cellStyle name="Normal 124" xfId="19"/>
    <cellStyle name="Normal 125" xfId="18"/>
    <cellStyle name="Normal 132" xfId="22"/>
    <cellStyle name="Normal 136" xfId="3"/>
    <cellStyle name="Normal 138" xfId="5"/>
    <cellStyle name="Normal 140" xfId="6"/>
    <cellStyle name="Normal 2" xfId="2"/>
    <cellStyle name="Normal 2 4" xfId="12"/>
    <cellStyle name="Normal 2 4 2" xfId="14"/>
    <cellStyle name="Normal 2 4 2 2" xfId="27"/>
    <cellStyle name="Normal 3 2" xfId="34"/>
    <cellStyle name="Pourcentage" xfId="1" builtinId="5"/>
    <cellStyle name="Pourcentage 10" xfId="26"/>
    <cellStyle name="Pourcentage 12 2" xfId="25"/>
    <cellStyle name="Pourcentage 2" xfId="11"/>
    <cellStyle name="Pourcentage 3"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tabSelected="1" zoomScale="85" zoomScaleNormal="85" workbookViewId="0">
      <selection activeCell="G10" sqref="G10"/>
    </sheetView>
  </sheetViews>
  <sheetFormatPr baseColWidth="10" defaultRowHeight="15" x14ac:dyDescent="0.25"/>
  <cols>
    <col min="1" max="1" width="44.7109375" style="20" customWidth="1"/>
    <col min="2" max="2" width="34" customWidth="1"/>
    <col min="3" max="3" width="22.28515625" customWidth="1"/>
  </cols>
  <sheetData>
    <row r="1" spans="1:3" x14ac:dyDescent="0.25">
      <c r="A1" s="14" t="s">
        <v>64</v>
      </c>
      <c r="B1" s="23" t="s">
        <v>45</v>
      </c>
      <c r="C1" s="23" t="s">
        <v>51</v>
      </c>
    </row>
    <row r="2" spans="1:3" x14ac:dyDescent="0.25">
      <c r="A2" s="22" t="s">
        <v>22</v>
      </c>
      <c r="B2" s="24">
        <v>40</v>
      </c>
      <c r="C2" s="25">
        <f>'écart de rému (fonctionnaires)'!M3</f>
        <v>38</v>
      </c>
    </row>
    <row r="3" spans="1:3" x14ac:dyDescent="0.25">
      <c r="A3" s="22" t="s">
        <v>44</v>
      </c>
      <c r="B3" s="24">
        <v>40</v>
      </c>
      <c r="C3" s="25">
        <f>+'écart de rému (contractuels (2)'!I8</f>
        <v>35</v>
      </c>
    </row>
    <row r="4" spans="1:3" x14ac:dyDescent="0.25">
      <c r="A4" s="22" t="s">
        <v>23</v>
      </c>
      <c r="B4" s="24">
        <v>20</v>
      </c>
      <c r="C4" s="25">
        <f>dixplushautes_rému!E3</f>
        <v>8</v>
      </c>
    </row>
    <row r="5" spans="1:3" x14ac:dyDescent="0.25">
      <c r="A5" s="23" t="s">
        <v>24</v>
      </c>
      <c r="B5" s="26">
        <f>SUM(B2:B4)</f>
        <v>100</v>
      </c>
      <c r="C5" s="27">
        <f>SUM(C2:C4)</f>
        <v>81</v>
      </c>
    </row>
    <row r="6" spans="1:3" x14ac:dyDescent="0.25">
      <c r="A6" s="35"/>
      <c r="B6" s="36"/>
      <c r="C6" s="1"/>
    </row>
    <row r="7" spans="1:3" x14ac:dyDescent="0.25">
      <c r="A7" s="42" t="s">
        <v>46</v>
      </c>
      <c r="B7" s="38"/>
    </row>
    <row r="8" spans="1:3" x14ac:dyDescent="0.25">
      <c r="A8" s="39" t="s">
        <v>56</v>
      </c>
      <c r="B8" s="44">
        <v>1110</v>
      </c>
    </row>
    <row r="9" spans="1:3" x14ac:dyDescent="0.25">
      <c r="A9" s="51" t="s">
        <v>61</v>
      </c>
      <c r="B9" s="45">
        <v>988</v>
      </c>
    </row>
    <row r="10" spans="1:3" x14ac:dyDescent="0.25">
      <c r="A10" s="40" t="s">
        <v>47</v>
      </c>
      <c r="B10" s="41">
        <f>IF(AND(B9&gt;0),B8/(B9+B8),"maximal")</f>
        <v>0.52907530981887507</v>
      </c>
    </row>
    <row r="11" spans="1:3" x14ac:dyDescent="0.25">
      <c r="A11"/>
    </row>
    <row r="12" spans="1:3" x14ac:dyDescent="0.25">
      <c r="A12" s="43" t="s">
        <v>48</v>
      </c>
      <c r="B12" s="23" t="s">
        <v>49</v>
      </c>
      <c r="C12" s="23" t="s">
        <v>50</v>
      </c>
    </row>
    <row r="13" spans="1:3" x14ac:dyDescent="0.25">
      <c r="A13" s="22" t="s">
        <v>22</v>
      </c>
      <c r="B13">
        <f>IF(AND(B9&gt;0),INT(80*B10),80)</f>
        <v>42</v>
      </c>
      <c r="C13" s="25">
        <f>B13*C2/B2</f>
        <v>39.9</v>
      </c>
    </row>
    <row r="14" spans="1:3" x14ac:dyDescent="0.25">
      <c r="A14" s="22" t="s">
        <v>57</v>
      </c>
      <c r="B14" s="24">
        <f>80-B13</f>
        <v>38</v>
      </c>
      <c r="C14" s="25">
        <f>B14*C3/B3</f>
        <v>33.25</v>
      </c>
    </row>
    <row r="15" spans="1:3" x14ac:dyDescent="0.25">
      <c r="A15" s="22" t="s">
        <v>23</v>
      </c>
      <c r="B15" s="24">
        <v>20</v>
      </c>
      <c r="C15" s="25">
        <f>B15*C4/B4</f>
        <v>8</v>
      </c>
    </row>
    <row r="16" spans="1:3" x14ac:dyDescent="0.25">
      <c r="A16" s="23" t="s">
        <v>24</v>
      </c>
      <c r="B16" s="26">
        <f>SUM(B13:B15)</f>
        <v>100</v>
      </c>
      <c r="C16" s="52">
        <f>SUM(C13:C15)</f>
        <v>81.150000000000006</v>
      </c>
    </row>
    <row r="17" spans="1:3" x14ac:dyDescent="0.25">
      <c r="A17" s="35"/>
      <c r="B17" s="36"/>
      <c r="C17" s="37"/>
    </row>
    <row r="19" spans="1:3" x14ac:dyDescent="0.25">
      <c r="A19" s="14" t="s">
        <v>21</v>
      </c>
    </row>
    <row r="20" spans="1:3" x14ac:dyDescent="0.25">
      <c r="A20"/>
    </row>
    <row r="21" spans="1:3" x14ac:dyDescent="0.25">
      <c r="A21" s="11" t="s">
        <v>25</v>
      </c>
    </row>
    <row r="23" spans="1:3" ht="104.25" customHeight="1" x14ac:dyDescent="0.25">
      <c r="A23" s="53" t="s">
        <v>38</v>
      </c>
      <c r="B23" s="54"/>
      <c r="C23" s="54"/>
    </row>
    <row r="24" spans="1:3" ht="96" customHeight="1" x14ac:dyDescent="0.25"/>
  </sheetData>
  <mergeCells count="1">
    <mergeCell ref="A23:C2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M15"/>
  <sheetViews>
    <sheetView zoomScale="85" zoomScaleNormal="85" workbookViewId="0">
      <selection activeCell="A6" sqref="A6:M6"/>
    </sheetView>
  </sheetViews>
  <sheetFormatPr baseColWidth="10" defaultRowHeight="15" x14ac:dyDescent="0.25"/>
  <cols>
    <col min="1" max="1" width="39.140625" bestFit="1" customWidth="1"/>
    <col min="2" max="3" width="15.28515625" customWidth="1"/>
    <col min="4" max="4" width="8" customWidth="1"/>
    <col min="5" max="5" width="11.42578125" customWidth="1"/>
    <col min="6" max="6" width="13.7109375" customWidth="1"/>
    <col min="7" max="7" width="9.28515625" customWidth="1"/>
    <col min="8" max="8" width="12.5703125" customWidth="1"/>
    <col min="9" max="9" width="11.85546875" customWidth="1"/>
    <col min="10" max="10" width="12.7109375" customWidth="1"/>
    <col min="11" max="11" width="20.7109375" customWidth="1"/>
    <col min="13" max="13" width="12" customWidth="1"/>
  </cols>
  <sheetData>
    <row r="1" spans="1:13" x14ac:dyDescent="0.25">
      <c r="A1" s="1" t="s">
        <v>18</v>
      </c>
      <c r="C1" s="1"/>
    </row>
    <row r="2" spans="1:13" ht="92.25" customHeight="1" x14ac:dyDescent="0.25">
      <c r="A2" s="9" t="s">
        <v>41</v>
      </c>
      <c r="B2" s="9" t="s">
        <v>14</v>
      </c>
      <c r="C2" s="9" t="s">
        <v>15</v>
      </c>
      <c r="D2" s="9" t="s">
        <v>5</v>
      </c>
      <c r="E2" s="10" t="s">
        <v>6</v>
      </c>
      <c r="F2" s="10" t="s">
        <v>17</v>
      </c>
      <c r="G2" s="9" t="s">
        <v>2</v>
      </c>
      <c r="H2" s="9" t="s">
        <v>7</v>
      </c>
      <c r="I2" s="9" t="s">
        <v>3</v>
      </c>
      <c r="J2" s="9" t="s">
        <v>4</v>
      </c>
      <c r="K2" s="9" t="s">
        <v>13</v>
      </c>
      <c r="L2" s="9" t="s">
        <v>12</v>
      </c>
      <c r="M2" s="18" t="s">
        <v>52</v>
      </c>
    </row>
    <row r="3" spans="1:13" x14ac:dyDescent="0.25">
      <c r="A3" s="30" t="str">
        <f>synthèse_score!A1</f>
        <v>Université de Corse</v>
      </c>
      <c r="B3" s="49">
        <v>3882</v>
      </c>
      <c r="C3" s="49">
        <v>4674</v>
      </c>
      <c r="D3" s="49">
        <v>-793</v>
      </c>
      <c r="E3" s="50">
        <v>-0.17</v>
      </c>
      <c r="F3" s="50">
        <v>-0.17199999999999999</v>
      </c>
      <c r="G3" s="49">
        <v>23</v>
      </c>
      <c r="H3" s="49">
        <v>-695</v>
      </c>
      <c r="I3" s="49">
        <v>-36</v>
      </c>
      <c r="J3" s="49">
        <v>-85</v>
      </c>
      <c r="K3" s="28">
        <f>F3*J3/(H3+I3+J3)</f>
        <v>-1.7916666666666664E-2</v>
      </c>
      <c r="L3" s="7">
        <f>ABS(K3*100)</f>
        <v>1.7916666666666665</v>
      </c>
      <c r="M3" s="13">
        <f>VLOOKUP(L3,barèmes!$A$13:$B$34,2)</f>
        <v>38</v>
      </c>
    </row>
    <row r="5" spans="1:13" s="8" customFormat="1" ht="12.75" customHeight="1" x14ac:dyDescent="0.25">
      <c r="A5" s="57" t="s">
        <v>40</v>
      </c>
      <c r="B5" s="57"/>
      <c r="C5" s="57"/>
      <c r="D5" s="57"/>
      <c r="E5" s="57"/>
      <c r="F5" s="57"/>
      <c r="G5" s="57"/>
      <c r="H5" s="57"/>
      <c r="I5" s="57"/>
      <c r="J5" s="57"/>
      <c r="K5" s="57"/>
      <c r="L5" s="57"/>
      <c r="M5" s="57"/>
    </row>
    <row r="6" spans="1:13" s="8" customFormat="1" ht="18.75" customHeight="1" x14ac:dyDescent="0.25">
      <c r="A6" s="58" t="s">
        <v>59</v>
      </c>
      <c r="B6" s="58"/>
      <c r="C6" s="58"/>
      <c r="D6" s="58"/>
      <c r="E6" s="58"/>
      <c r="F6" s="58"/>
      <c r="G6" s="58"/>
      <c r="H6" s="58"/>
      <c r="I6" s="58"/>
      <c r="J6" s="58"/>
      <c r="K6" s="58"/>
      <c r="L6" s="58"/>
      <c r="M6" s="58"/>
    </row>
    <row r="7" spans="1:13" s="8" customFormat="1" ht="18.75" customHeight="1" x14ac:dyDescent="0.25">
      <c r="A7" s="58" t="s">
        <v>16</v>
      </c>
      <c r="B7" s="58"/>
      <c r="C7" s="58"/>
      <c r="D7" s="58"/>
      <c r="E7" s="58"/>
      <c r="F7" s="58"/>
      <c r="G7" s="58"/>
      <c r="H7" s="58"/>
      <c r="I7" s="58"/>
      <c r="J7" s="58"/>
      <c r="K7" s="58"/>
      <c r="L7" s="58"/>
      <c r="M7" s="58"/>
    </row>
    <row r="9" spans="1:13" x14ac:dyDescent="0.25">
      <c r="A9" s="56" t="s">
        <v>26</v>
      </c>
      <c r="B9" s="54"/>
      <c r="C9" s="54"/>
    </row>
    <row r="11" spans="1:13" x14ac:dyDescent="0.25">
      <c r="A11" s="11" t="s">
        <v>19</v>
      </c>
    </row>
    <row r="13" spans="1:13" x14ac:dyDescent="0.25">
      <c r="A13" s="55" t="s">
        <v>62</v>
      </c>
      <c r="B13" s="54"/>
      <c r="C13" s="54"/>
      <c r="D13" s="1"/>
    </row>
    <row r="15" spans="1:13" x14ac:dyDescent="0.25">
      <c r="A15" s="12" t="s">
        <v>20</v>
      </c>
    </row>
  </sheetData>
  <autoFilter ref="A2:L3">
    <sortState ref="A2:L13">
      <sortCondition ref="A1:A13"/>
    </sortState>
  </autoFilter>
  <mergeCells count="5">
    <mergeCell ref="A13:C13"/>
    <mergeCell ref="A9:C9"/>
    <mergeCell ref="A5:M5"/>
    <mergeCell ref="A6:M6"/>
    <mergeCell ref="A7:M7"/>
  </mergeCells>
  <pageMargins left="0.7" right="0.7" top="0.75" bottom="0.75" header="0.3" footer="0.3"/>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I20"/>
  <sheetViews>
    <sheetView workbookViewId="0">
      <selection activeCell="I22" sqref="I22"/>
    </sheetView>
  </sheetViews>
  <sheetFormatPr baseColWidth="10" defaultRowHeight="15" x14ac:dyDescent="0.25"/>
  <cols>
    <col min="1" max="1" width="25.7109375" customWidth="1"/>
    <col min="2" max="2" width="18.42578125" customWidth="1"/>
    <col min="3" max="3" width="17.7109375" customWidth="1"/>
    <col min="4" max="4" width="11.7109375" customWidth="1"/>
    <col min="7" max="7" width="12.28515625" bestFit="1" customWidth="1"/>
    <col min="9" max="9" width="17.28515625" customWidth="1"/>
  </cols>
  <sheetData>
    <row r="1" spans="1:9" x14ac:dyDescent="0.25">
      <c r="A1" s="1" t="s">
        <v>58</v>
      </c>
    </row>
    <row r="2" spans="1:9" ht="72.75" customHeight="1" x14ac:dyDescent="0.25">
      <c r="A2" s="28" t="str">
        <f>synthèse_score!A1</f>
        <v>Université de Corse</v>
      </c>
      <c r="B2" s="9" t="s">
        <v>34</v>
      </c>
      <c r="C2" s="9" t="s">
        <v>35</v>
      </c>
      <c r="D2" s="9" t="s">
        <v>31</v>
      </c>
      <c r="E2" s="9" t="s">
        <v>32</v>
      </c>
      <c r="F2" s="9" t="s">
        <v>55</v>
      </c>
      <c r="G2" s="9" t="s">
        <v>60</v>
      </c>
      <c r="H2" s="9" t="s">
        <v>12</v>
      </c>
      <c r="I2" s="17" t="s">
        <v>54</v>
      </c>
    </row>
    <row r="3" spans="1:9" ht="13.5" customHeight="1" x14ac:dyDescent="0.25">
      <c r="A3" s="9" t="s">
        <v>37</v>
      </c>
      <c r="B3" s="46"/>
      <c r="C3" s="46"/>
      <c r="D3" s="47"/>
      <c r="E3" s="47"/>
      <c r="F3" s="48">
        <f>IF(AND(D3&gt;=1,E3&gt;=1),1,0)</f>
        <v>0</v>
      </c>
      <c r="G3" s="10">
        <f>IF(F3=1,(B3-C3)/C3,0)</f>
        <v>0</v>
      </c>
      <c r="H3" s="9"/>
      <c r="I3" s="17"/>
    </row>
    <row r="4" spans="1:9" ht="13.5" customHeight="1" x14ac:dyDescent="0.25">
      <c r="A4" s="9" t="s">
        <v>27</v>
      </c>
      <c r="B4" s="46">
        <v>2855</v>
      </c>
      <c r="C4" s="46">
        <v>3052</v>
      </c>
      <c r="D4" s="47">
        <v>45</v>
      </c>
      <c r="E4" s="47">
        <v>37</v>
      </c>
      <c r="F4" s="48">
        <f t="shared" ref="F4:F7" si="0">IF(AND(D4&gt;=1,E4&gt;=1),1,0)</f>
        <v>1</v>
      </c>
      <c r="G4" s="10">
        <f>IF(F4=1,(B4-C4)/C4,0)</f>
        <v>-6.4547837483617296E-2</v>
      </c>
      <c r="H4" s="9"/>
      <c r="I4" s="17"/>
    </row>
    <row r="5" spans="1:9" ht="13.5" customHeight="1" x14ac:dyDescent="0.25">
      <c r="A5" s="9" t="s">
        <v>28</v>
      </c>
      <c r="B5" s="46">
        <v>2302</v>
      </c>
      <c r="C5" s="46">
        <v>2386</v>
      </c>
      <c r="D5" s="47">
        <v>25</v>
      </c>
      <c r="E5" s="47">
        <v>23</v>
      </c>
      <c r="F5" s="48">
        <f t="shared" si="0"/>
        <v>1</v>
      </c>
      <c r="G5" s="10">
        <f>IF(F5=1,(B5-C5)/C5,0)</f>
        <v>-3.5205364626990782E-2</v>
      </c>
      <c r="H5" s="9"/>
      <c r="I5" s="17"/>
    </row>
    <row r="6" spans="1:9" ht="15.75" customHeight="1" x14ac:dyDescent="0.25">
      <c r="A6" s="9" t="s">
        <v>29</v>
      </c>
      <c r="B6" s="46">
        <v>2212</v>
      </c>
      <c r="C6" s="46">
        <v>2231</v>
      </c>
      <c r="D6" s="47">
        <v>19</v>
      </c>
      <c r="E6" s="47">
        <v>9</v>
      </c>
      <c r="F6" s="48">
        <f t="shared" si="0"/>
        <v>1</v>
      </c>
      <c r="G6" s="10">
        <f>IF(F6=1,(B6-C6)/C6,0)</f>
        <v>-8.5163603765127747E-3</v>
      </c>
      <c r="H6" s="9"/>
      <c r="I6" s="17"/>
    </row>
    <row r="7" spans="1:9" x14ac:dyDescent="0.25">
      <c r="A7" s="9" t="s">
        <v>33</v>
      </c>
      <c r="B7" s="46">
        <v>3091</v>
      </c>
      <c r="C7" s="46">
        <v>3201</v>
      </c>
      <c r="D7" s="47">
        <v>33</v>
      </c>
      <c r="E7" s="47">
        <v>35</v>
      </c>
      <c r="F7" s="48">
        <f t="shared" si="0"/>
        <v>1</v>
      </c>
      <c r="G7" s="10">
        <f>IF(F7=1,(B7-C7)/C7,0)</f>
        <v>-3.4364261168384883E-2</v>
      </c>
      <c r="H7" s="34"/>
      <c r="I7" s="12"/>
    </row>
    <row r="8" spans="1:9" x14ac:dyDescent="0.25">
      <c r="A8" s="31" t="s">
        <v>30</v>
      </c>
      <c r="B8" s="32"/>
      <c r="C8" s="32"/>
      <c r="D8" s="32"/>
      <c r="E8" s="33"/>
      <c r="G8" s="10">
        <f>(G3*(D3+E3)+G4*(D4+E4)+G5*(D5+E5)+G6*(D6+E6)+G7*(D7+E7))/((D3+E3)*F3+(D4+E4)*F4+(D5+E5)*F5+(D6+E6)*F6+(D7+E7)*F7)</f>
        <v>-4.2292070910374804E-2</v>
      </c>
      <c r="H8" s="7">
        <f>ABS(G8*100)</f>
        <v>4.2292070910374804</v>
      </c>
      <c r="I8" s="12">
        <f>VLOOKUP(H8,barèmes!$A$13:$B$34,2)</f>
        <v>35</v>
      </c>
    </row>
    <row r="10" spans="1:9" s="8" customFormat="1" ht="12.75" customHeight="1" x14ac:dyDescent="0.25">
      <c r="A10" s="57" t="s">
        <v>39</v>
      </c>
      <c r="B10" s="57"/>
      <c r="C10" s="57"/>
      <c r="D10" s="57"/>
      <c r="E10" s="57"/>
      <c r="F10" s="57"/>
      <c r="G10" s="57"/>
      <c r="H10" s="57"/>
      <c r="I10" s="57"/>
    </row>
    <row r="11" spans="1:9" s="8" customFormat="1" ht="18.75" customHeight="1" x14ac:dyDescent="0.25">
      <c r="A11" s="58" t="s">
        <v>36</v>
      </c>
      <c r="B11" s="58"/>
      <c r="C11" s="58"/>
      <c r="D11" s="58"/>
      <c r="E11" s="58"/>
      <c r="F11" s="58"/>
      <c r="G11" s="58"/>
      <c r="H11" s="58"/>
      <c r="I11" s="58"/>
    </row>
    <row r="12" spans="1:9" s="8" customFormat="1" ht="18.75" customHeight="1" x14ac:dyDescent="0.25">
      <c r="A12" s="58"/>
      <c r="B12" s="58"/>
      <c r="C12" s="58"/>
      <c r="D12" s="58"/>
      <c r="E12" s="58"/>
      <c r="F12" s="58"/>
      <c r="G12" s="58"/>
      <c r="H12" s="58"/>
      <c r="I12" s="58"/>
    </row>
    <row r="14" spans="1:9" x14ac:dyDescent="0.25">
      <c r="A14" s="14" t="s">
        <v>21</v>
      </c>
    </row>
    <row r="16" spans="1:9" x14ac:dyDescent="0.25">
      <c r="A16" s="11" t="s">
        <v>19</v>
      </c>
    </row>
    <row r="18" spans="1:3" x14ac:dyDescent="0.25">
      <c r="A18" s="55" t="s">
        <v>62</v>
      </c>
      <c r="B18" s="54"/>
      <c r="C18" s="54"/>
    </row>
    <row r="20" spans="1:3" x14ac:dyDescent="0.25">
      <c r="A20" s="12" t="s">
        <v>20</v>
      </c>
    </row>
  </sheetData>
  <mergeCells count="4">
    <mergeCell ref="A10:I10"/>
    <mergeCell ref="A11:I11"/>
    <mergeCell ref="A12:I12"/>
    <mergeCell ref="A18:C18"/>
  </mergeCells>
  <pageMargins left="0.7" right="0.7" top="0.75" bottom="0.75" header="0.3" footer="0.3"/>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E13"/>
  <sheetViews>
    <sheetView workbookViewId="0">
      <selection activeCell="D11" sqref="D11"/>
    </sheetView>
  </sheetViews>
  <sheetFormatPr baseColWidth="10" defaultRowHeight="15" x14ac:dyDescent="0.25"/>
  <cols>
    <col min="1" max="1" width="58.42578125" customWidth="1"/>
    <col min="2" max="2" width="14.28515625" customWidth="1"/>
    <col min="3" max="3" width="14" customWidth="1"/>
    <col min="4" max="4" width="16.5703125" customWidth="1"/>
  </cols>
  <sheetData>
    <row r="1" spans="1:5" x14ac:dyDescent="0.25">
      <c r="A1" s="1" t="s">
        <v>42</v>
      </c>
    </row>
    <row r="2" spans="1:5" ht="45" x14ac:dyDescent="0.25">
      <c r="A2" s="2"/>
      <c r="B2" s="3" t="s">
        <v>0</v>
      </c>
      <c r="C2" s="3" t="s">
        <v>1</v>
      </c>
      <c r="D2" s="3" t="s">
        <v>10</v>
      </c>
      <c r="E2" s="19" t="s">
        <v>43</v>
      </c>
    </row>
    <row r="3" spans="1:5" ht="13.5" customHeight="1" x14ac:dyDescent="0.25">
      <c r="A3" s="29" t="str">
        <f>synthèse_score!A1</f>
        <v>Université de Corse</v>
      </c>
      <c r="B3" s="15">
        <v>3</v>
      </c>
      <c r="C3" s="15">
        <v>7</v>
      </c>
      <c r="D3" s="16">
        <f>MIN(B3,C3)</f>
        <v>3</v>
      </c>
      <c r="E3" s="21">
        <f>VLOOKUP(D3,barèmes!$A$3:$B$8,2)</f>
        <v>8</v>
      </c>
    </row>
    <row r="4" spans="1:5" x14ac:dyDescent="0.25">
      <c r="A4" s="4" t="s">
        <v>63</v>
      </c>
    </row>
    <row r="5" spans="1:5" x14ac:dyDescent="0.25">
      <c r="A5" s="4"/>
    </row>
    <row r="6" spans="1:5" x14ac:dyDescent="0.25">
      <c r="A6" s="11" t="s">
        <v>19</v>
      </c>
    </row>
    <row r="8" spans="1:5" x14ac:dyDescent="0.25">
      <c r="A8" s="14" t="s">
        <v>21</v>
      </c>
    </row>
    <row r="11" spans="1:5" x14ac:dyDescent="0.25">
      <c r="A11" s="55" t="s">
        <v>62</v>
      </c>
      <c r="B11" s="54"/>
      <c r="C11" s="54"/>
    </row>
    <row r="13" spans="1:5" x14ac:dyDescent="0.25">
      <c r="A13" s="12" t="s">
        <v>20</v>
      </c>
    </row>
  </sheetData>
  <mergeCells count="1">
    <mergeCell ref="A11:C1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4"/>
  <sheetViews>
    <sheetView workbookViewId="0">
      <selection activeCell="J12" sqref="J12"/>
    </sheetView>
  </sheetViews>
  <sheetFormatPr baseColWidth="10" defaultRowHeight="15" x14ac:dyDescent="0.25"/>
  <cols>
    <col min="2" max="2" width="24.140625" customWidth="1"/>
  </cols>
  <sheetData>
    <row r="1" spans="1:2" ht="54" customHeight="1" x14ac:dyDescent="0.25">
      <c r="A1" s="59" t="s">
        <v>11</v>
      </c>
      <c r="B1" s="59"/>
    </row>
    <row r="2" spans="1:2" x14ac:dyDescent="0.25">
      <c r="A2" t="s">
        <v>8</v>
      </c>
      <c r="B2" t="s">
        <v>9</v>
      </c>
    </row>
    <row r="3" spans="1:2" x14ac:dyDescent="0.25">
      <c r="A3" s="5">
        <v>0</v>
      </c>
      <c r="B3">
        <v>0</v>
      </c>
    </row>
    <row r="4" spans="1:2" x14ac:dyDescent="0.25">
      <c r="A4" s="5">
        <v>1</v>
      </c>
      <c r="B4">
        <v>2</v>
      </c>
    </row>
    <row r="5" spans="1:2" x14ac:dyDescent="0.25">
      <c r="A5" s="5">
        <v>2</v>
      </c>
      <c r="B5">
        <v>4</v>
      </c>
    </row>
    <row r="6" spans="1:2" x14ac:dyDescent="0.25">
      <c r="A6" s="5">
        <v>3</v>
      </c>
      <c r="B6">
        <v>8</v>
      </c>
    </row>
    <row r="7" spans="1:2" x14ac:dyDescent="0.25">
      <c r="A7" s="5">
        <v>4</v>
      </c>
      <c r="B7">
        <v>16</v>
      </c>
    </row>
    <row r="8" spans="1:2" x14ac:dyDescent="0.25">
      <c r="A8" s="5">
        <v>5</v>
      </c>
      <c r="B8">
        <v>20</v>
      </c>
    </row>
    <row r="11" spans="1:2" x14ac:dyDescent="0.25">
      <c r="A11" s="59" t="s">
        <v>53</v>
      </c>
      <c r="B11" s="59"/>
    </row>
    <row r="12" spans="1:2" x14ac:dyDescent="0.25">
      <c r="A12" t="s">
        <v>8</v>
      </c>
      <c r="B12" t="s">
        <v>9</v>
      </c>
    </row>
    <row r="13" spans="1:2" x14ac:dyDescent="0.25">
      <c r="A13" s="6">
        <v>0</v>
      </c>
      <c r="B13">
        <v>40</v>
      </c>
    </row>
    <row r="14" spans="1:2" x14ac:dyDescent="0.25">
      <c r="A14" s="6">
        <v>0.1</v>
      </c>
      <c r="B14">
        <v>39</v>
      </c>
    </row>
    <row r="15" spans="1:2" x14ac:dyDescent="0.25">
      <c r="A15" s="6">
        <f>A14+1</f>
        <v>1.1000000000000001</v>
      </c>
      <c r="B15">
        <v>38</v>
      </c>
    </row>
    <row r="16" spans="1:2" x14ac:dyDescent="0.25">
      <c r="A16" s="6">
        <f t="shared" ref="A16:A34" si="0">A15+1</f>
        <v>2.1</v>
      </c>
      <c r="B16">
        <v>37</v>
      </c>
    </row>
    <row r="17" spans="1:2" x14ac:dyDescent="0.25">
      <c r="A17" s="6">
        <f t="shared" si="0"/>
        <v>3.1</v>
      </c>
      <c r="B17">
        <v>36</v>
      </c>
    </row>
    <row r="18" spans="1:2" x14ac:dyDescent="0.25">
      <c r="A18" s="6">
        <f t="shared" si="0"/>
        <v>4.0999999999999996</v>
      </c>
      <c r="B18">
        <v>35</v>
      </c>
    </row>
    <row r="19" spans="1:2" x14ac:dyDescent="0.25">
      <c r="A19" s="6">
        <f t="shared" si="0"/>
        <v>5.0999999999999996</v>
      </c>
      <c r="B19">
        <v>34</v>
      </c>
    </row>
    <row r="20" spans="1:2" x14ac:dyDescent="0.25">
      <c r="A20" s="6">
        <f t="shared" si="0"/>
        <v>6.1</v>
      </c>
      <c r="B20">
        <v>33</v>
      </c>
    </row>
    <row r="21" spans="1:2" x14ac:dyDescent="0.25">
      <c r="A21" s="6">
        <f t="shared" si="0"/>
        <v>7.1</v>
      </c>
      <c r="B21">
        <v>31</v>
      </c>
    </row>
    <row r="22" spans="1:2" x14ac:dyDescent="0.25">
      <c r="A22" s="6">
        <f t="shared" si="0"/>
        <v>8.1</v>
      </c>
      <c r="B22">
        <v>29</v>
      </c>
    </row>
    <row r="23" spans="1:2" x14ac:dyDescent="0.25">
      <c r="A23" s="6">
        <f t="shared" si="0"/>
        <v>9.1</v>
      </c>
      <c r="B23">
        <v>27</v>
      </c>
    </row>
    <row r="24" spans="1:2" x14ac:dyDescent="0.25">
      <c r="A24" s="6">
        <f t="shared" si="0"/>
        <v>10.1</v>
      </c>
      <c r="B24">
        <v>25</v>
      </c>
    </row>
    <row r="25" spans="1:2" x14ac:dyDescent="0.25">
      <c r="A25" s="6">
        <f t="shared" si="0"/>
        <v>11.1</v>
      </c>
      <c r="B25">
        <v>23</v>
      </c>
    </row>
    <row r="26" spans="1:2" x14ac:dyDescent="0.25">
      <c r="A26" s="6">
        <f t="shared" si="0"/>
        <v>12.1</v>
      </c>
      <c r="B26">
        <v>21</v>
      </c>
    </row>
    <row r="27" spans="1:2" x14ac:dyDescent="0.25">
      <c r="A27" s="6">
        <f t="shared" si="0"/>
        <v>13.1</v>
      </c>
      <c r="B27">
        <v>19</v>
      </c>
    </row>
    <row r="28" spans="1:2" x14ac:dyDescent="0.25">
      <c r="A28" s="6">
        <f t="shared" si="0"/>
        <v>14.1</v>
      </c>
      <c r="B28">
        <v>17</v>
      </c>
    </row>
    <row r="29" spans="1:2" x14ac:dyDescent="0.25">
      <c r="A29" s="6">
        <f t="shared" si="0"/>
        <v>15.1</v>
      </c>
      <c r="B29">
        <v>14</v>
      </c>
    </row>
    <row r="30" spans="1:2" x14ac:dyDescent="0.25">
      <c r="A30" s="6">
        <f t="shared" si="0"/>
        <v>16.100000000000001</v>
      </c>
      <c r="B30">
        <v>11</v>
      </c>
    </row>
    <row r="31" spans="1:2" x14ac:dyDescent="0.25">
      <c r="A31" s="6">
        <f t="shared" si="0"/>
        <v>17.100000000000001</v>
      </c>
      <c r="B31">
        <v>8</v>
      </c>
    </row>
    <row r="32" spans="1:2" x14ac:dyDescent="0.25">
      <c r="A32" s="6">
        <f t="shared" si="0"/>
        <v>18.100000000000001</v>
      </c>
      <c r="B32">
        <v>5</v>
      </c>
    </row>
    <row r="33" spans="1:2" x14ac:dyDescent="0.25">
      <c r="A33" s="6">
        <f t="shared" si="0"/>
        <v>19.100000000000001</v>
      </c>
      <c r="B33">
        <v>2</v>
      </c>
    </row>
    <row r="34" spans="1:2" x14ac:dyDescent="0.25">
      <c r="A34" s="6">
        <f t="shared" si="0"/>
        <v>20.100000000000001</v>
      </c>
      <c r="B34">
        <v>0</v>
      </c>
    </row>
  </sheetData>
  <mergeCells count="2">
    <mergeCell ref="A1:B1"/>
    <mergeCell ref="A11:B11"/>
  </mergeCells>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synthèse_score</vt:lpstr>
      <vt:lpstr>écart de rému (fonctionnaires)</vt:lpstr>
      <vt:lpstr>écart de rému (contractuels (2)</vt:lpstr>
      <vt:lpstr>dixplushautes_rému</vt:lpstr>
      <vt:lpstr>barèmes</vt:lpstr>
    </vt:vector>
  </TitlesOfParts>
  <Company>Secrétariat Général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CHARDON Olivier</dc:creator>
  <cp:lastModifiedBy>Universite de Corse</cp:lastModifiedBy>
  <cp:lastPrinted>2024-08-30T12:18:15Z</cp:lastPrinted>
  <dcterms:created xsi:type="dcterms:W3CDTF">2022-05-04T09:19:03Z</dcterms:created>
  <dcterms:modified xsi:type="dcterms:W3CDTF">2024-10-03T14:40:46Z</dcterms:modified>
</cp:coreProperties>
</file>